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354\CL 58 Y 55\2020\"/>
    </mc:Choice>
  </mc:AlternateContent>
  <bookViews>
    <workbookView xWindow="0" yWindow="0" windowWidth="20400" windowHeight="7755" tabRatio="736" activeTab="6"/>
  </bookViews>
  <sheets>
    <sheet name="G-1" sheetId="4678" r:id="rId1"/>
    <sheet name="G-3" sheetId="4677" r:id="rId2"/>
    <sheet name="G-2" sheetId="4683" r:id="rId3"/>
    <sheet name="G-13" sheetId="4682" r:id="rId4"/>
    <sheet name="G-4" sheetId="4684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'G-1'!$A$1:$U$58</definedName>
    <definedName name="_xlnm.Print_Area" localSheetId="3">'G-13'!$A$1:$U$58</definedName>
    <definedName name="_xlnm.Print_Area" localSheetId="2">'G-2'!$A$1:$U$58</definedName>
    <definedName name="_xlnm.Print_Area" localSheetId="1">'G-3'!$A$1:$U$58</definedName>
    <definedName name="_xlnm.Print_Area" localSheetId="4">'G-4'!$A$1:$U$58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F44" i="4685" l="1"/>
  <c r="G44" i="4685"/>
  <c r="H44" i="4685"/>
  <c r="E44" i="4685"/>
  <c r="F41" i="4685"/>
  <c r="G41" i="4685"/>
  <c r="H41" i="4685"/>
  <c r="E41" i="4685"/>
  <c r="F38" i="4685"/>
  <c r="G38" i="4685"/>
  <c r="H38" i="4685"/>
  <c r="E38" i="4685"/>
  <c r="F26" i="4685"/>
  <c r="G26" i="4685"/>
  <c r="H26" i="4685"/>
  <c r="E26" i="4685"/>
  <c r="F23" i="4685"/>
  <c r="G23" i="4685"/>
  <c r="H23" i="4685"/>
  <c r="E23" i="4685"/>
  <c r="F20" i="4685"/>
  <c r="G20" i="4685"/>
  <c r="H20" i="4685"/>
  <c r="E20" i="4685"/>
  <c r="D5" i="4677" l="1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45" i="4685"/>
  <c r="I44" i="4685"/>
  <c r="I43" i="4685"/>
  <c r="I42" i="4685"/>
  <c r="I41" i="4685"/>
  <c r="I40" i="4685"/>
  <c r="I39" i="4685"/>
  <c r="I38" i="4685"/>
  <c r="I37" i="4685"/>
  <c r="J44" i="4685" l="1"/>
  <c r="AK30" i="4686" s="1"/>
  <c r="J39" i="4685"/>
  <c r="J30" i="4686" s="1"/>
  <c r="J42" i="4685"/>
  <c r="Z30" i="4686" s="1"/>
  <c r="J45" i="4685"/>
  <c r="AO30" i="4686" s="1"/>
  <c r="J38" i="4685"/>
  <c r="G30" i="4686" s="1"/>
  <c r="J41" i="4685"/>
  <c r="U30" i="4686" s="1"/>
  <c r="J40" i="4685"/>
  <c r="P30" i="4686" s="1"/>
  <c r="J37" i="4685"/>
  <c r="D30" i="4686" s="1"/>
  <c r="J43" i="4685"/>
  <c r="AF30" i="4686" s="1"/>
  <c r="B12" i="4681" l="1"/>
  <c r="I54" i="4685" l="1"/>
  <c r="I53" i="4685"/>
  <c r="I52" i="4685"/>
  <c r="I51" i="4685"/>
  <c r="I50" i="4685"/>
  <c r="I49" i="4685"/>
  <c r="I48" i="4685"/>
  <c r="I47" i="4685"/>
  <c r="I46" i="4685"/>
  <c r="I36" i="4685"/>
  <c r="I35" i="4685"/>
  <c r="I34" i="4685"/>
  <c r="I33" i="4685"/>
  <c r="I32" i="4685"/>
  <c r="I31" i="4685"/>
  <c r="I30" i="4685"/>
  <c r="I29" i="4685"/>
  <c r="I28" i="4685"/>
  <c r="I27" i="4685"/>
  <c r="I26" i="4685"/>
  <c r="I25" i="4685"/>
  <c r="I24" i="4685"/>
  <c r="I23" i="4685"/>
  <c r="I22" i="4685"/>
  <c r="I21" i="4685"/>
  <c r="I20" i="4685"/>
  <c r="I19" i="4685"/>
  <c r="I18" i="4685"/>
  <c r="I17" i="4685"/>
  <c r="I16" i="4685"/>
  <c r="I15" i="4685"/>
  <c r="I14" i="4685"/>
  <c r="I13" i="4685"/>
  <c r="I12" i="4685"/>
  <c r="I11" i="4685"/>
  <c r="T10" i="4677"/>
  <c r="AD18" i="4686" s="1"/>
  <c r="S6" i="4682"/>
  <c r="S6" i="4677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L154" i="4678" s="1"/>
  <c r="I108" i="4678"/>
  <c r="I154" i="4678" s="1"/>
  <c r="F108" i="4678"/>
  <c r="F154" i="4678" s="1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S21" i="4681"/>
  <c r="R21" i="4681"/>
  <c r="Q21" i="4681"/>
  <c r="P21" i="4681"/>
  <c r="S20" i="4681"/>
  <c r="R20" i="4681"/>
  <c r="Q20" i="4681"/>
  <c r="P20" i="4681"/>
  <c r="S19" i="4681"/>
  <c r="R19" i="4681"/>
  <c r="Q19" i="4681"/>
  <c r="P19" i="4681"/>
  <c r="S18" i="4681"/>
  <c r="R18" i="4681"/>
  <c r="Q18" i="4681"/>
  <c r="P18" i="4681"/>
  <c r="S17" i="4681"/>
  <c r="R17" i="4681"/>
  <c r="Q17" i="4681"/>
  <c r="P17" i="4681"/>
  <c r="S16" i="4681"/>
  <c r="R16" i="4681"/>
  <c r="Q16" i="4681"/>
  <c r="P16" i="4681"/>
  <c r="S15" i="4681"/>
  <c r="R15" i="4681"/>
  <c r="Q15" i="4681"/>
  <c r="P15" i="4681"/>
  <c r="S14" i="4681"/>
  <c r="R14" i="4681"/>
  <c r="Q14" i="4681"/>
  <c r="P14" i="4681"/>
  <c r="S13" i="4681"/>
  <c r="R13" i="4681"/>
  <c r="Q13" i="4681"/>
  <c r="P13" i="4681"/>
  <c r="S12" i="4681"/>
  <c r="R12" i="4681"/>
  <c r="Q12" i="4681"/>
  <c r="P12" i="4681"/>
  <c r="S11" i="4681"/>
  <c r="R11" i="4681"/>
  <c r="Q11" i="4681"/>
  <c r="P11" i="4681"/>
  <c r="S10" i="4681"/>
  <c r="R10" i="4681"/>
  <c r="Q10" i="4681"/>
  <c r="P10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L5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M13" i="4684"/>
  <c r="S33" i="4686" s="1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M20" i="4684"/>
  <c r="Z33" i="4686" s="1"/>
  <c r="T20" i="4684"/>
  <c r="AN33" i="4686" s="1"/>
  <c r="M21" i="4684"/>
  <c r="AA33" i="4686" s="1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F10" i="4683"/>
  <c r="B23" i="4686" s="1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F11" i="4683"/>
  <c r="C23" i="4686" s="1"/>
  <c r="M11" i="4683"/>
  <c r="Q23" i="4686" s="1"/>
  <c r="T11" i="4683"/>
  <c r="AE23" i="4686" s="1"/>
  <c r="F12" i="4683"/>
  <c r="D23" i="4686" s="1"/>
  <c r="M12" i="4683"/>
  <c r="R23" i="4686" s="1"/>
  <c r="T12" i="4683"/>
  <c r="AF23" i="4686" s="1"/>
  <c r="F13" i="4683"/>
  <c r="E23" i="4686" s="1"/>
  <c r="M13" i="4683"/>
  <c r="S23" i="4686" s="1"/>
  <c r="T13" i="4683"/>
  <c r="AG23" i="4686" s="1"/>
  <c r="F14" i="4683"/>
  <c r="F23" i="4686" s="1"/>
  <c r="M14" i="4683"/>
  <c r="T23" i="4686" s="1"/>
  <c r="T14" i="4683"/>
  <c r="AH23" i="4686" s="1"/>
  <c r="F15" i="4683"/>
  <c r="G23" i="4686" s="1"/>
  <c r="M15" i="4683"/>
  <c r="U23" i="4686" s="1"/>
  <c r="T15" i="4683"/>
  <c r="AI23" i="4686" s="1"/>
  <c r="F16" i="4683"/>
  <c r="H23" i="4686" s="1"/>
  <c r="M16" i="4683"/>
  <c r="V23" i="4686" s="1"/>
  <c r="T16" i="4683"/>
  <c r="AJ23" i="4686" s="1"/>
  <c r="F17" i="4683"/>
  <c r="I23" i="4686" s="1"/>
  <c r="M17" i="4683"/>
  <c r="W23" i="4686" s="1"/>
  <c r="T17" i="4683"/>
  <c r="AK23" i="4686" s="1"/>
  <c r="F18" i="4683"/>
  <c r="J23" i="4686" s="1"/>
  <c r="M18" i="4683"/>
  <c r="X23" i="4686" s="1"/>
  <c r="T18" i="4683"/>
  <c r="AL23" i="4686" s="1"/>
  <c r="F19" i="4683"/>
  <c r="K23" i="4686" s="1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L5" i="4677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J36" i="4685" l="1"/>
  <c r="AO35" i="4686" s="1"/>
  <c r="J33" i="4685"/>
  <c r="Z35" i="4686" s="1"/>
  <c r="J30" i="4685"/>
  <c r="I115" i="4678"/>
  <c r="F109" i="4678"/>
  <c r="J48" i="4685"/>
  <c r="J20" i="4686" s="1"/>
  <c r="J54" i="4685"/>
  <c r="AO20" i="4686" s="1"/>
  <c r="J51" i="4685"/>
  <c r="Z20" i="4686" s="1"/>
  <c r="I125" i="4678"/>
  <c r="J25" i="4685"/>
  <c r="AF25" i="4686" s="1"/>
  <c r="J16" i="4685"/>
  <c r="AF15" i="4686" s="1"/>
  <c r="J10" i="4685"/>
  <c r="D15" i="4686" s="1"/>
  <c r="J12" i="4685"/>
  <c r="J15" i="4686" s="1"/>
  <c r="J14" i="4685"/>
  <c r="U15" i="4686" s="1"/>
  <c r="AO29" i="4686"/>
  <c r="CC21" i="4686" s="1"/>
  <c r="Z19" i="4686"/>
  <c r="BO18" i="4686" s="1"/>
  <c r="R19" i="4686"/>
  <c r="BG18" i="4686" s="1"/>
  <c r="E19" i="4686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AU18" i="4686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J18" i="4685"/>
  <c r="AO15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39" i="4686" s="1"/>
  <c r="AX22" i="4686" s="1"/>
  <c r="H14" i="4686"/>
  <c r="AX12" i="4686" s="1"/>
  <c r="C38" i="4686"/>
  <c r="F39" i="4686" s="1"/>
  <c r="AV22" i="4686" s="1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J15" i="4685"/>
  <c r="Z15" i="4686" s="1"/>
  <c r="J35" i="4686"/>
  <c r="J53" i="4685"/>
  <c r="AK20" i="4686" s="1"/>
  <c r="J52" i="4685"/>
  <c r="AF20" i="4686" s="1"/>
  <c r="J50" i="4685"/>
  <c r="U20" i="4686" s="1"/>
  <c r="J49" i="4685"/>
  <c r="P20" i="4686" s="1"/>
  <c r="J47" i="4685"/>
  <c r="G20" i="4686" s="1"/>
  <c r="J46" i="4685"/>
  <c r="D20" i="4686" s="1"/>
  <c r="J35" i="4685"/>
  <c r="AK35" i="4686" s="1"/>
  <c r="J29" i="4685"/>
  <c r="G35" i="4686" s="1"/>
  <c r="J17" i="4685"/>
  <c r="AK15" i="4686" s="1"/>
  <c r="J13" i="4685"/>
  <c r="P15" i="4686" s="1"/>
  <c r="J11" i="4685"/>
  <c r="G15" i="4686" s="1"/>
  <c r="F20" i="4681"/>
  <c r="J22" i="4685"/>
  <c r="P25" i="4686" s="1"/>
  <c r="J24" i="4685"/>
  <c r="Z25" i="4686" s="1"/>
  <c r="J28" i="4685"/>
  <c r="D35" i="4686" s="1"/>
  <c r="J34" i="4685"/>
  <c r="AF35" i="4686" s="1"/>
  <c r="J21" i="4685"/>
  <c r="J25" i="4686" s="1"/>
  <c r="J27" i="4685"/>
  <c r="AO25" i="4686" s="1"/>
  <c r="J32" i="4685"/>
  <c r="U35" i="4686" s="1"/>
  <c r="J31" i="4685"/>
  <c r="P35" i="4686" s="1"/>
  <c r="J26" i="4685"/>
  <c r="AK25" i="4686" s="1"/>
  <c r="J23" i="4685"/>
  <c r="U25" i="4686" s="1"/>
  <c r="J20" i="4685"/>
  <c r="G25" i="4686" s="1"/>
  <c r="J19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G17" i="4683"/>
  <c r="G16" i="4683"/>
  <c r="F13" i="4681"/>
  <c r="G14" i="4683"/>
  <c r="G15" i="4683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G13" i="4683"/>
  <c r="G19" i="4683"/>
  <c r="G18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AB24" i="4686" l="1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<sst xmlns="http://schemas.openxmlformats.org/spreadsheetml/2006/main" count="1145" uniqueCount="176">
  <si>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</si>
  <si>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</si>
  <si>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</si>
  <si>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</si>
  <si>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</si>
  <si>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</si>
  <si>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</si>
  <si>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</si>
  <si>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</si>
  <si>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</si>
  <si>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</si>
  <si>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</si>
  <si>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</si>
  <si>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</si>
  <si>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</si>
  <si>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</si>
  <si>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</si>
  <si>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</si>
  <si>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</si>
  <si>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</si>
  <si>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</si>
  <si>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</si>
  <si>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</si>
  <si>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</si>
  <si>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</si>
  <si>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</si>
  <si>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</si>
  <si>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</si>
  <si>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</si>
  <si>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</si>
  <si>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</si>
  <si>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</si>
  <si>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</si>
  <si>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</si>
  <si>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</si>
  <si>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</si>
  <si>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</si>
  <si>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</si>
  <si>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</si>
  <si>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</si>
  <si>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</si>
  <si>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</si>
  <si>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</si>
  <si>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</si>
  <si>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</si>
  <si>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</si>
  <si>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</si>
  <si>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</si>
  <si>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</si>
  <si>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</si>
  <si>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</si>
  <si>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</si>
  <si>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</si>
  <si>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</si>
  <si>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</si>
  <si>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</si>
  <si>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</si>
  <si>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</si>
  <si>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</si>
  <si>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</si>
  <si>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</si>
  <si>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</si>
  <si>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</si>
  <si>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</si>
  <si>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</si>
  <si>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</si>
  <si>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</si>
  <si>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</si>
  <si>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</si>
  <si>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</si>
  <si>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</si>
  <si>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</si>
  <si>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</si>
  <si>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</si>
  <si>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</si>
  <si>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</si>
  <si>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</si>
  <si>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</si>
  <si>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</si>
  <si>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</si>
  <si>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</si>
  <si>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</si>
  <si>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</si>
  <si>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</si>
  <si>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</si>
  <si>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</si>
  <si>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</si>
  <si>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</si>
  <si>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</si>
  <si>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</si>
  <si>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</si>
  <si>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</si>
  <si>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</si>
  <si>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</si>
  <si>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Calle 64 por 54 y 58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</si>
  <si>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</si>
  <si>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</si>
  <si>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</si>
  <si>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</si>
  <si>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</si>
  <si>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</si>
  <si>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</si>
  <si>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</si>
  <si>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</si>
  <si>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</si>
  <si>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</si>
  <si>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</si>
  <si>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JULIO VASQUEZ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</si>
  <si>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</si>
  <si>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</si>
  <si>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</si>
  <si>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</si>
  <si>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</si>
  <si>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</si>
  <si>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</si>
  <si>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</si>
  <si>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</si>
  <si>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</si>
  <si>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</si>
  <si>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</si>
  <si>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</si>
  <si>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</si>
  <si>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</si>
  <si>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</si>
  <si>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</si>
  <si>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</si>
  <si>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</si>
  <si>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</si>
  <si>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</si>
  <si>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</si>
  <si>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</si>
  <si>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</si>
  <si>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</si>
  <si>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</si>
  <si>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</si>
  <si>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</si>
  <si>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</si>
  <si>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</si>
  <si>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64 - CR 54-58</t>
  </si>
  <si>
    <t>IVAN FONSECA</t>
  </si>
  <si>
    <t>4B                (OR-OCC)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</si>
  <si>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</si>
  <si>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</si>
  <si>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</si>
  <si>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</si>
  <si>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</si>
  <si>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</si>
  <si>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</si>
  <si>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</si>
  <si>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</si>
  <si>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</si>
  <si>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</si>
  <si>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</si>
  <si>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</si>
  <si>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</si>
  <si>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</si>
  <si>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</si>
  <si>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</si>
  <si>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</si>
  <si>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</si>
  <si>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</si>
  <si>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</si>
  <si>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</si>
  <si>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</si>
  <si>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CALLE 64 X CRS 54 y 58</t>
  </si>
  <si>
    <t>JHONY NAVARRO</t>
  </si>
  <si>
    <t>GEOVANNIS GONZALEZ</t>
  </si>
  <si>
    <t>ADOLFREDO FLOREZ</t>
  </si>
  <si>
    <t>1 (N-S)</t>
  </si>
  <si>
    <t>CL 58 - CR 54</t>
  </si>
  <si>
    <t>CL 55 - CR 54</t>
  </si>
  <si>
    <t>13 (OCC-OR)</t>
  </si>
  <si>
    <t>4 (OR-OCC)</t>
  </si>
  <si>
    <t>1                  (N-S)</t>
  </si>
  <si>
    <t>2                (S-N)</t>
  </si>
  <si>
    <t>13                (OCC-OR)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</si>
</sst>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6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b/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9" fillId="0" borderId="0" applyFont="0" applyFill="0" applyBorder="0" applyAlignment="0" applyProtection="0"/>
    <xf numFmtId="0" fontId="16" fillId="0" borderId="0"/>
  </cellStyleXfs>
  <cellXfs count="217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49" fontId="18" fillId="0" borderId="9" xfId="0" applyNumberFormat="1" applyFont="1" applyBorder="1" applyAlignment="1" applyProtection="1">
      <alignment horizontal="left"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20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2" fillId="0" borderId="4" xfId="2" applyNumberFormat="1" applyFont="1" applyBorder="1" applyAlignment="1">
      <alignment horizontal="center"/>
    </xf>
    <xf numFmtId="165" fontId="22" fillId="0" borderId="10" xfId="2" applyNumberFormat="1" applyFont="1" applyBorder="1" applyAlignment="1">
      <alignment horizontal="center"/>
    </xf>
    <xf numFmtId="38" fontId="22" fillId="0" borderId="10" xfId="2" applyNumberFormat="1" applyFont="1" applyBorder="1" applyAlignment="1">
      <alignment horizontal="center"/>
    </xf>
    <xf numFmtId="165" fontId="22" fillId="0" borderId="12" xfId="2" applyNumberFormat="1" applyFont="1" applyBorder="1" applyAlignment="1">
      <alignment horizontal="center"/>
    </xf>
    <xf numFmtId="0" fontId="22" fillId="0" borderId="0" xfId="2" applyFont="1" applyAlignment="1">
      <alignment horizontal="center"/>
    </xf>
    <xf numFmtId="0" fontId="22" fillId="0" borderId="0" xfId="2" applyFont="1"/>
    <xf numFmtId="0" fontId="24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5" fillId="0" borderId="1" xfId="2" applyNumberFormat="1" applyFont="1" applyFill="1" applyBorder="1"/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2" applyFont="1" applyBorder="1" applyAlignment="1">
      <alignment horizontal="center"/>
    </xf>
    <xf numFmtId="0" fontId="23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1" fillId="0" borderId="9" xfId="2" applyFont="1" applyBorder="1" applyAlignment="1">
      <alignment horizontal="center"/>
    </xf>
    <xf numFmtId="0" fontId="21" fillId="0" borderId="10" xfId="2" applyFont="1" applyBorder="1" applyAlignment="1">
      <alignment horizontal="center"/>
    </xf>
    <xf numFmtId="0" fontId="20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96</c:v>
                </c:pt>
                <c:pt idx="1">
                  <c:v>89.5</c:v>
                </c:pt>
                <c:pt idx="2">
                  <c:v>102</c:v>
                </c:pt>
                <c:pt idx="3">
                  <c:v>118</c:v>
                </c:pt>
                <c:pt idx="4">
                  <c:v>132.5</c:v>
                </c:pt>
                <c:pt idx="5">
                  <c:v>78</c:v>
                </c:pt>
                <c:pt idx="6">
                  <c:v>104</c:v>
                </c:pt>
                <c:pt idx="7">
                  <c:v>115.5</c:v>
                </c:pt>
                <c:pt idx="8">
                  <c:v>111</c:v>
                </c:pt>
                <c:pt idx="9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987648"/>
        <c:axId val="390982944"/>
      </c:barChart>
      <c:catAx>
        <c:axId val="39098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98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'G-13'!$F$10:$F$19</c:f>
              <c:numCache>
                <c:formatCode>0</c:formatCode>
                <c:ptCount val="10"/>
                <c:pt idx="0">
                  <c:v>277</c:v>
                </c:pt>
                <c:pt idx="1">
                  <c:v>331</c:v>
                </c:pt>
                <c:pt idx="2">
                  <c:v>372</c:v>
                </c:pt>
                <c:pt idx="3">
                  <c:v>323.5</c:v>
                </c:pt>
                <c:pt idx="4">
                  <c:v>344</c:v>
                </c:pt>
                <c:pt idx="5">
                  <c:v>337</c:v>
                </c:pt>
                <c:pt idx="6">
                  <c:v>376</c:v>
                </c:pt>
                <c:pt idx="7">
                  <c:v>364</c:v>
                </c:pt>
                <c:pt idx="8">
                  <c:v>326.5</c:v>
                </c:pt>
                <c:pt idx="9">
                  <c:v>327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369816"/>
        <c:axId val="392365896"/>
      </c:barChart>
      <c:catAx>
        <c:axId val="392369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65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9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('G-13'!$F$20:$F$22,'G-13'!$M$10:$M$21)</c:f>
              <c:numCache>
                <c:formatCode>0</c:formatCode>
                <c:ptCount val="15"/>
                <c:pt idx="0">
                  <c:v>281.5</c:v>
                </c:pt>
                <c:pt idx="1">
                  <c:v>291.5</c:v>
                </c:pt>
                <c:pt idx="2">
                  <c:v>315.5</c:v>
                </c:pt>
                <c:pt idx="3">
                  <c:v>312</c:v>
                </c:pt>
                <c:pt idx="4">
                  <c:v>340</c:v>
                </c:pt>
                <c:pt idx="5">
                  <c:v>311</c:v>
                </c:pt>
                <c:pt idx="6">
                  <c:v>338</c:v>
                </c:pt>
                <c:pt idx="7">
                  <c:v>284</c:v>
                </c:pt>
                <c:pt idx="8">
                  <c:v>276.5</c:v>
                </c:pt>
                <c:pt idx="9">
                  <c:v>263</c:v>
                </c:pt>
                <c:pt idx="10">
                  <c:v>270</c:v>
                </c:pt>
                <c:pt idx="11">
                  <c:v>274</c:v>
                </c:pt>
                <c:pt idx="12">
                  <c:v>289.5</c:v>
                </c:pt>
                <c:pt idx="13">
                  <c:v>316.5</c:v>
                </c:pt>
                <c:pt idx="14">
                  <c:v>326.5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370208"/>
        <c:axId val="392372168"/>
      </c:barChart>
      <c:catAx>
        <c:axId val="39237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7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7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70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'G-13'!$T$10:$T$21</c:f>
              <c:numCache>
                <c:formatCode>0</c:formatCode>
                <c:ptCount val="12"/>
                <c:pt idx="0">
                  <c:v>284</c:v>
                </c:pt>
                <c:pt idx="1">
                  <c:v>290.5</c:v>
                </c:pt>
                <c:pt idx="2">
                  <c:v>298.5</c:v>
                </c:pt>
                <c:pt idx="3">
                  <c:v>314.5</c:v>
                </c:pt>
                <c:pt idx="4">
                  <c:v>340</c:v>
                </c:pt>
                <c:pt idx="5">
                  <c:v>309.5</c:v>
                </c:pt>
                <c:pt idx="6">
                  <c:v>359.5</c:v>
                </c:pt>
                <c:pt idx="7">
                  <c:v>355</c:v>
                </c:pt>
                <c:pt idx="8">
                  <c:v>364</c:v>
                </c:pt>
                <c:pt idx="9">
                  <c:v>342.5</c:v>
                </c:pt>
                <c:pt idx="10">
                  <c:v>369.5</c:v>
                </c:pt>
                <c:pt idx="11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366680"/>
        <c:axId val="392367072"/>
      </c:barChart>
      <c:catAx>
        <c:axId val="392366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67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6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139</c:v>
                </c:pt>
                <c:pt idx="1">
                  <c:v>185.5</c:v>
                </c:pt>
                <c:pt idx="2">
                  <c:v>160</c:v>
                </c:pt>
                <c:pt idx="3">
                  <c:v>173.5</c:v>
                </c:pt>
                <c:pt idx="4">
                  <c:v>198</c:v>
                </c:pt>
                <c:pt idx="5">
                  <c:v>148.5</c:v>
                </c:pt>
                <c:pt idx="6">
                  <c:v>155</c:v>
                </c:pt>
                <c:pt idx="7">
                  <c:v>145.5</c:v>
                </c:pt>
                <c:pt idx="8">
                  <c:v>155.5</c:v>
                </c:pt>
                <c:pt idx="9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368640"/>
        <c:axId val="392369032"/>
      </c:barChart>
      <c:catAx>
        <c:axId val="3923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6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118</c:v>
                </c:pt>
                <c:pt idx="1">
                  <c:v>151.5</c:v>
                </c:pt>
                <c:pt idx="2">
                  <c:v>134.5</c:v>
                </c:pt>
                <c:pt idx="3">
                  <c:v>140.5</c:v>
                </c:pt>
                <c:pt idx="4">
                  <c:v>150.5</c:v>
                </c:pt>
                <c:pt idx="5">
                  <c:v>136.5</c:v>
                </c:pt>
                <c:pt idx="6">
                  <c:v>139.5</c:v>
                </c:pt>
                <c:pt idx="7">
                  <c:v>136.5</c:v>
                </c:pt>
                <c:pt idx="8">
                  <c:v>138</c:v>
                </c:pt>
                <c:pt idx="9">
                  <c:v>116.5</c:v>
                </c:pt>
                <c:pt idx="10">
                  <c:v>142</c:v>
                </c:pt>
                <c:pt idx="11">
                  <c:v>157.5</c:v>
                </c:pt>
                <c:pt idx="12">
                  <c:v>124.5</c:v>
                </c:pt>
                <c:pt idx="13">
                  <c:v>139.5</c:v>
                </c:pt>
                <c:pt idx="14">
                  <c:v>145</c:v>
                </c:pt>
                <c:pt idx="15">
                  <c:v>148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42408"/>
        <c:axId val="393037704"/>
      </c:barChart>
      <c:catAx>
        <c:axId val="393042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37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37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42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137</c:v>
                </c:pt>
                <c:pt idx="1">
                  <c:v>132.5</c:v>
                </c:pt>
                <c:pt idx="2">
                  <c:v>122.5</c:v>
                </c:pt>
                <c:pt idx="3">
                  <c:v>118.5</c:v>
                </c:pt>
                <c:pt idx="4">
                  <c:v>125</c:v>
                </c:pt>
                <c:pt idx="5">
                  <c:v>100.5</c:v>
                </c:pt>
                <c:pt idx="6">
                  <c:v>110</c:v>
                </c:pt>
                <c:pt idx="7">
                  <c:v>128</c:v>
                </c:pt>
                <c:pt idx="8">
                  <c:v>135.5</c:v>
                </c:pt>
                <c:pt idx="9">
                  <c:v>124</c:v>
                </c:pt>
                <c:pt idx="10">
                  <c:v>161</c:v>
                </c:pt>
                <c:pt idx="11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38096"/>
        <c:axId val="393043192"/>
      </c:barChart>
      <c:catAx>
        <c:axId val="39303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43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43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3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814</c:v>
                </c:pt>
                <c:pt idx="1">
                  <c:v>944.5</c:v>
                </c:pt>
                <c:pt idx="2">
                  <c:v>976</c:v>
                </c:pt>
                <c:pt idx="3">
                  <c:v>940</c:v>
                </c:pt>
                <c:pt idx="4">
                  <c:v>933.5</c:v>
                </c:pt>
                <c:pt idx="5">
                  <c:v>763</c:v>
                </c:pt>
                <c:pt idx="6">
                  <c:v>835</c:v>
                </c:pt>
                <c:pt idx="7">
                  <c:v>827</c:v>
                </c:pt>
                <c:pt idx="8">
                  <c:v>822</c:v>
                </c:pt>
                <c:pt idx="9">
                  <c:v>811.5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42016"/>
        <c:axId val="393040448"/>
      </c:barChart>
      <c:catAx>
        <c:axId val="39304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4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4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4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717.5</c:v>
                </c:pt>
                <c:pt idx="1">
                  <c:v>766.5</c:v>
                </c:pt>
                <c:pt idx="2">
                  <c:v>786.5</c:v>
                </c:pt>
                <c:pt idx="3">
                  <c:v>825.5</c:v>
                </c:pt>
                <c:pt idx="4">
                  <c:v>806.5</c:v>
                </c:pt>
                <c:pt idx="5">
                  <c:v>743</c:v>
                </c:pt>
                <c:pt idx="6">
                  <c:v>790.5</c:v>
                </c:pt>
                <c:pt idx="7">
                  <c:v>722</c:v>
                </c:pt>
                <c:pt idx="8">
                  <c:v>683.5</c:v>
                </c:pt>
                <c:pt idx="9">
                  <c:v>647</c:v>
                </c:pt>
                <c:pt idx="10">
                  <c:v>696.5</c:v>
                </c:pt>
                <c:pt idx="11">
                  <c:v>767.5</c:v>
                </c:pt>
                <c:pt idx="12">
                  <c:v>771.5</c:v>
                </c:pt>
                <c:pt idx="13">
                  <c:v>837.5</c:v>
                </c:pt>
                <c:pt idx="14">
                  <c:v>828</c:v>
                </c:pt>
                <c:pt idx="15">
                  <c:v>865.5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38488"/>
        <c:axId val="393038880"/>
      </c:barChart>
      <c:catAx>
        <c:axId val="393038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3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3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38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749</c:v>
                </c:pt>
                <c:pt idx="1">
                  <c:v>743.5</c:v>
                </c:pt>
                <c:pt idx="2">
                  <c:v>758.5</c:v>
                </c:pt>
                <c:pt idx="3">
                  <c:v>810.5</c:v>
                </c:pt>
                <c:pt idx="4">
                  <c:v>824.5</c:v>
                </c:pt>
                <c:pt idx="5">
                  <c:v>821.5</c:v>
                </c:pt>
                <c:pt idx="6">
                  <c:v>849.5</c:v>
                </c:pt>
                <c:pt idx="7">
                  <c:v>936</c:v>
                </c:pt>
                <c:pt idx="8">
                  <c:v>950.5</c:v>
                </c:pt>
                <c:pt idx="9">
                  <c:v>907</c:v>
                </c:pt>
                <c:pt idx="10">
                  <c:v>945.5</c:v>
                </c:pt>
                <c:pt idx="11">
                  <c:v>831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037312"/>
        <c:axId val="393036528"/>
      </c:barChart>
      <c:catAx>
        <c:axId val="3930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3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3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303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405.5</c:v>
                </c:pt>
                <c:pt idx="4">
                  <c:v>442</c:v>
                </c:pt>
                <c:pt idx="5">
                  <c:v>430.5</c:v>
                </c:pt>
                <c:pt idx="6">
                  <c:v>432.5</c:v>
                </c:pt>
                <c:pt idx="7">
                  <c:v>430</c:v>
                </c:pt>
                <c:pt idx="8">
                  <c:v>408.5</c:v>
                </c:pt>
                <c:pt idx="9">
                  <c:v>441</c:v>
                </c:pt>
                <c:pt idx="13">
                  <c:v>331</c:v>
                </c:pt>
                <c:pt idx="14">
                  <c:v>327</c:v>
                </c:pt>
                <c:pt idx="15">
                  <c:v>341.5</c:v>
                </c:pt>
                <c:pt idx="16">
                  <c:v>368</c:v>
                </c:pt>
                <c:pt idx="17">
                  <c:v>390</c:v>
                </c:pt>
                <c:pt idx="18">
                  <c:v>403</c:v>
                </c:pt>
                <c:pt idx="19">
                  <c:v>406</c:v>
                </c:pt>
                <c:pt idx="20">
                  <c:v>373.5</c:v>
                </c:pt>
                <c:pt idx="21">
                  <c:v>344</c:v>
                </c:pt>
                <c:pt idx="22">
                  <c:v>363.5</c:v>
                </c:pt>
                <c:pt idx="23">
                  <c:v>368.5</c:v>
                </c:pt>
                <c:pt idx="24">
                  <c:v>396.5</c:v>
                </c:pt>
                <c:pt idx="25">
                  <c:v>414.5</c:v>
                </c:pt>
                <c:pt idx="29">
                  <c:v>365.5</c:v>
                </c:pt>
                <c:pt idx="30">
                  <c:v>408</c:v>
                </c:pt>
                <c:pt idx="31">
                  <c:v>467.5</c:v>
                </c:pt>
                <c:pt idx="32">
                  <c:v>486.5</c:v>
                </c:pt>
                <c:pt idx="33">
                  <c:v>545</c:v>
                </c:pt>
                <c:pt idx="34">
                  <c:v>600.5</c:v>
                </c:pt>
                <c:pt idx="35">
                  <c:v>656.5</c:v>
                </c:pt>
                <c:pt idx="36">
                  <c:v>666</c:v>
                </c:pt>
                <c:pt idx="37">
                  <c:v>627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860</c:v>
                </c:pt>
                <c:pt idx="4">
                  <c:v>850.5</c:v>
                </c:pt>
                <c:pt idx="5">
                  <c:v>767</c:v>
                </c:pt>
                <c:pt idx="6">
                  <c:v>697.5</c:v>
                </c:pt>
                <c:pt idx="7">
                  <c:v>612.5</c:v>
                </c:pt>
                <c:pt idx="8">
                  <c:v>579</c:v>
                </c:pt>
                <c:pt idx="9">
                  <c:v>588.5</c:v>
                </c:pt>
                <c:pt idx="13">
                  <c:v>731</c:v>
                </c:pt>
                <c:pt idx="14">
                  <c:v>724.5</c:v>
                </c:pt>
                <c:pt idx="15">
                  <c:v>679</c:v>
                </c:pt>
                <c:pt idx="16">
                  <c:v>628</c:v>
                </c:pt>
                <c:pt idx="17">
                  <c:v>567.5</c:v>
                </c:pt>
                <c:pt idx="18">
                  <c:v>522</c:v>
                </c:pt>
                <c:pt idx="19">
                  <c:v>508.5</c:v>
                </c:pt>
                <c:pt idx="20">
                  <c:v>528</c:v>
                </c:pt>
                <c:pt idx="21">
                  <c:v>576.5</c:v>
                </c:pt>
                <c:pt idx="22">
                  <c:v>626.5</c:v>
                </c:pt>
                <c:pt idx="23">
                  <c:v>695</c:v>
                </c:pt>
                <c:pt idx="24">
                  <c:v>717</c:v>
                </c:pt>
                <c:pt idx="25">
                  <c:v>738.5</c:v>
                </c:pt>
                <c:pt idx="29">
                  <c:v>744</c:v>
                </c:pt>
                <c:pt idx="30">
                  <c:v>724.5</c:v>
                </c:pt>
                <c:pt idx="31">
                  <c:v>729</c:v>
                </c:pt>
                <c:pt idx="32">
                  <c:v>740.5</c:v>
                </c:pt>
                <c:pt idx="33">
                  <c:v>752</c:v>
                </c:pt>
                <c:pt idx="34">
                  <c:v>772.5</c:v>
                </c:pt>
                <c:pt idx="35">
                  <c:v>751</c:v>
                </c:pt>
                <c:pt idx="36">
                  <c:v>760.5</c:v>
                </c:pt>
                <c:pt idx="37">
                  <c:v>711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447.5</c:v>
                </c:pt>
                <c:pt idx="4">
                  <c:v>414</c:v>
                </c:pt>
                <c:pt idx="5">
                  <c:v>358.5</c:v>
                </c:pt>
                <c:pt idx="6">
                  <c:v>286</c:v>
                </c:pt>
                <c:pt idx="7">
                  <c:v>248</c:v>
                </c:pt>
                <c:pt idx="8">
                  <c:v>251.5</c:v>
                </c:pt>
                <c:pt idx="9">
                  <c:v>261.5</c:v>
                </c:pt>
                <c:pt idx="13">
                  <c:v>289</c:v>
                </c:pt>
                <c:pt idx="14">
                  <c:v>297.5</c:v>
                </c:pt>
                <c:pt idx="15">
                  <c:v>300.5</c:v>
                </c:pt>
                <c:pt idx="16">
                  <c:v>301.5</c:v>
                </c:pt>
                <c:pt idx="17">
                  <c:v>268.5</c:v>
                </c:pt>
                <c:pt idx="18">
                  <c:v>254</c:v>
                </c:pt>
                <c:pt idx="19">
                  <c:v>236.5</c:v>
                </c:pt>
                <c:pt idx="20">
                  <c:v>221</c:v>
                </c:pt>
                <c:pt idx="21">
                  <c:v>236.5</c:v>
                </c:pt>
                <c:pt idx="22">
                  <c:v>255.5</c:v>
                </c:pt>
                <c:pt idx="23">
                  <c:v>296</c:v>
                </c:pt>
                <c:pt idx="24">
                  <c:v>318</c:v>
                </c:pt>
                <c:pt idx="25">
                  <c:v>324</c:v>
                </c:pt>
                <c:pt idx="29">
                  <c:v>254</c:v>
                </c:pt>
                <c:pt idx="30">
                  <c:v>262.5</c:v>
                </c:pt>
                <c:pt idx="31">
                  <c:v>289.5</c:v>
                </c:pt>
                <c:pt idx="32">
                  <c:v>301.5</c:v>
                </c:pt>
                <c:pt idx="33">
                  <c:v>307</c:v>
                </c:pt>
                <c:pt idx="34">
                  <c:v>322.5</c:v>
                </c:pt>
                <c:pt idx="35">
                  <c:v>317</c:v>
                </c:pt>
                <c:pt idx="36">
                  <c:v>333</c:v>
                </c:pt>
                <c:pt idx="37">
                  <c:v>327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1303.5</c:v>
                </c:pt>
                <c:pt idx="4" formatCode="0">
                  <c:v>1370.5</c:v>
                </c:pt>
                <c:pt idx="5" formatCode="0">
                  <c:v>1376.5</c:v>
                </c:pt>
                <c:pt idx="6" formatCode="0">
                  <c:v>1380.5</c:v>
                </c:pt>
                <c:pt idx="7" formatCode="0">
                  <c:v>1421</c:v>
                </c:pt>
                <c:pt idx="8" formatCode="0">
                  <c:v>1403.5</c:v>
                </c:pt>
                <c:pt idx="9" formatCode="0">
                  <c:v>1393.5</c:v>
                </c:pt>
                <c:pt idx="13" formatCode="0">
                  <c:v>1200.5</c:v>
                </c:pt>
                <c:pt idx="14" formatCode="0">
                  <c:v>1259</c:v>
                </c:pt>
                <c:pt idx="15" formatCode="0">
                  <c:v>1278.5</c:v>
                </c:pt>
                <c:pt idx="16" formatCode="0">
                  <c:v>1301</c:v>
                </c:pt>
                <c:pt idx="17" formatCode="0">
                  <c:v>1273</c:v>
                </c:pt>
                <c:pt idx="18" formatCode="0">
                  <c:v>1209.5</c:v>
                </c:pt>
                <c:pt idx="19" formatCode="0">
                  <c:v>1161.5</c:v>
                </c:pt>
                <c:pt idx="20" formatCode="0">
                  <c:v>1093.5</c:v>
                </c:pt>
                <c:pt idx="21" formatCode="0">
                  <c:v>1083.5</c:v>
                </c:pt>
                <c:pt idx="22" formatCode="0">
                  <c:v>1096.5</c:v>
                </c:pt>
                <c:pt idx="23" formatCode="0">
                  <c:v>1150</c:v>
                </c:pt>
                <c:pt idx="24" formatCode="0">
                  <c:v>1206.5</c:v>
                </c:pt>
                <c:pt idx="25" formatCode="0">
                  <c:v>1268.5</c:v>
                </c:pt>
                <c:pt idx="29" formatCode="0">
                  <c:v>1187.5</c:v>
                </c:pt>
                <c:pt idx="30" formatCode="0">
                  <c:v>1243.5</c:v>
                </c:pt>
                <c:pt idx="31" formatCode="0">
                  <c:v>1262.5</c:v>
                </c:pt>
                <c:pt idx="32" formatCode="0">
                  <c:v>1323.5</c:v>
                </c:pt>
                <c:pt idx="33" formatCode="0">
                  <c:v>1364</c:v>
                </c:pt>
                <c:pt idx="34" formatCode="0">
                  <c:v>1388</c:v>
                </c:pt>
                <c:pt idx="35" formatCode="0">
                  <c:v>1421</c:v>
                </c:pt>
                <c:pt idx="36" formatCode="0">
                  <c:v>1431</c:v>
                </c:pt>
                <c:pt idx="37" formatCode="0">
                  <c:v>1416.5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658</c:v>
                </c:pt>
                <c:pt idx="4">
                  <c:v>717</c:v>
                </c:pt>
                <c:pt idx="5">
                  <c:v>680</c:v>
                </c:pt>
                <c:pt idx="6">
                  <c:v>675</c:v>
                </c:pt>
                <c:pt idx="7">
                  <c:v>647</c:v>
                </c:pt>
                <c:pt idx="8">
                  <c:v>604.5</c:v>
                </c:pt>
                <c:pt idx="9">
                  <c:v>611</c:v>
                </c:pt>
                <c:pt idx="13">
                  <c:v>544.5</c:v>
                </c:pt>
                <c:pt idx="14">
                  <c:v>577</c:v>
                </c:pt>
                <c:pt idx="15">
                  <c:v>562</c:v>
                </c:pt>
                <c:pt idx="16">
                  <c:v>567</c:v>
                </c:pt>
                <c:pt idx="17">
                  <c:v>563</c:v>
                </c:pt>
                <c:pt idx="18">
                  <c:v>550.5</c:v>
                </c:pt>
                <c:pt idx="19">
                  <c:v>530.5</c:v>
                </c:pt>
                <c:pt idx="20">
                  <c:v>533</c:v>
                </c:pt>
                <c:pt idx="21">
                  <c:v>554</c:v>
                </c:pt>
                <c:pt idx="22">
                  <c:v>540.5</c:v>
                </c:pt>
                <c:pt idx="23">
                  <c:v>563.5</c:v>
                </c:pt>
                <c:pt idx="24">
                  <c:v>566.5</c:v>
                </c:pt>
                <c:pt idx="25">
                  <c:v>557</c:v>
                </c:pt>
                <c:pt idx="29">
                  <c:v>510.5</c:v>
                </c:pt>
                <c:pt idx="30">
                  <c:v>498.5</c:v>
                </c:pt>
                <c:pt idx="31">
                  <c:v>466.5</c:v>
                </c:pt>
                <c:pt idx="32">
                  <c:v>454</c:v>
                </c:pt>
                <c:pt idx="33">
                  <c:v>463.5</c:v>
                </c:pt>
                <c:pt idx="34">
                  <c:v>474</c:v>
                </c:pt>
                <c:pt idx="35">
                  <c:v>497.5</c:v>
                </c:pt>
                <c:pt idx="36">
                  <c:v>548.5</c:v>
                </c:pt>
                <c:pt idx="37">
                  <c:v>552.5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3674.5</c:v>
                </c:pt>
                <c:pt idx="4">
                  <c:v>3794</c:v>
                </c:pt>
                <c:pt idx="5">
                  <c:v>3612.5</c:v>
                </c:pt>
                <c:pt idx="6">
                  <c:v>3471.5</c:v>
                </c:pt>
                <c:pt idx="7">
                  <c:v>3358.5</c:v>
                </c:pt>
                <c:pt idx="8">
                  <c:v>3247</c:v>
                </c:pt>
                <c:pt idx="9">
                  <c:v>3295.5</c:v>
                </c:pt>
                <c:pt idx="13">
                  <c:v>3096</c:v>
                </c:pt>
                <c:pt idx="14">
                  <c:v>3185</c:v>
                </c:pt>
                <c:pt idx="15">
                  <c:v>3161.5</c:v>
                </c:pt>
                <c:pt idx="16">
                  <c:v>3165.5</c:v>
                </c:pt>
                <c:pt idx="17">
                  <c:v>3062</c:v>
                </c:pt>
                <c:pt idx="18">
                  <c:v>2939</c:v>
                </c:pt>
                <c:pt idx="19">
                  <c:v>2843</c:v>
                </c:pt>
                <c:pt idx="20">
                  <c:v>2749</c:v>
                </c:pt>
                <c:pt idx="21">
                  <c:v>2794.5</c:v>
                </c:pt>
                <c:pt idx="22">
                  <c:v>2882.5</c:v>
                </c:pt>
                <c:pt idx="23">
                  <c:v>3073</c:v>
                </c:pt>
                <c:pt idx="24">
                  <c:v>3204.5</c:v>
                </c:pt>
                <c:pt idx="25">
                  <c:v>3302.5</c:v>
                </c:pt>
                <c:pt idx="29">
                  <c:v>3061.5</c:v>
                </c:pt>
                <c:pt idx="30">
                  <c:v>3137</c:v>
                </c:pt>
                <c:pt idx="31">
                  <c:v>3215</c:v>
                </c:pt>
                <c:pt idx="32">
                  <c:v>3306</c:v>
                </c:pt>
                <c:pt idx="33">
                  <c:v>3431.5</c:v>
                </c:pt>
                <c:pt idx="34">
                  <c:v>3557.5</c:v>
                </c:pt>
                <c:pt idx="35">
                  <c:v>3643</c:v>
                </c:pt>
                <c:pt idx="36">
                  <c:v>3739</c:v>
                </c:pt>
                <c:pt idx="37">
                  <c:v>3634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039272"/>
        <c:axId val="393040840"/>
      </c:lineChart>
      <c:catAx>
        <c:axId val="3930392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3040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3040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93039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('G-1'!$F$20:$F$22,'G-1'!$M$10:$M$21)</c:f>
              <c:numCache>
                <c:formatCode>0</c:formatCode>
                <c:ptCount val="15"/>
                <c:pt idx="0">
                  <c:v>84.5</c:v>
                </c:pt>
                <c:pt idx="1">
                  <c:v>75</c:v>
                </c:pt>
                <c:pt idx="2">
                  <c:v>82</c:v>
                </c:pt>
                <c:pt idx="3">
                  <c:v>89.5</c:v>
                </c:pt>
                <c:pt idx="4">
                  <c:v>80.5</c:v>
                </c:pt>
                <c:pt idx="5">
                  <c:v>89.5</c:v>
                </c:pt>
                <c:pt idx="6">
                  <c:v>108.5</c:v>
                </c:pt>
                <c:pt idx="7">
                  <c:v>111.5</c:v>
                </c:pt>
                <c:pt idx="8">
                  <c:v>93.5</c:v>
                </c:pt>
                <c:pt idx="9">
                  <c:v>92.5</c:v>
                </c:pt>
                <c:pt idx="10">
                  <c:v>76</c:v>
                </c:pt>
                <c:pt idx="11">
                  <c:v>82</c:v>
                </c:pt>
                <c:pt idx="12">
                  <c:v>113</c:v>
                </c:pt>
                <c:pt idx="13">
                  <c:v>97.5</c:v>
                </c:pt>
                <c:pt idx="14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988040"/>
        <c:axId val="390984120"/>
      </c:barChart>
      <c:catAx>
        <c:axId val="39098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4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984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84.5</c:v>
                </c:pt>
                <c:pt idx="1">
                  <c:v>80.5</c:v>
                </c:pt>
                <c:pt idx="2">
                  <c:v>104.5</c:v>
                </c:pt>
                <c:pt idx="3">
                  <c:v>96</c:v>
                </c:pt>
                <c:pt idx="4">
                  <c:v>127</c:v>
                </c:pt>
                <c:pt idx="5">
                  <c:v>140</c:v>
                </c:pt>
                <c:pt idx="6">
                  <c:v>123.5</c:v>
                </c:pt>
                <c:pt idx="7">
                  <c:v>154.5</c:v>
                </c:pt>
                <c:pt idx="8">
                  <c:v>182.5</c:v>
                </c:pt>
                <c:pt idx="9">
                  <c:v>196</c:v>
                </c:pt>
                <c:pt idx="10">
                  <c:v>133</c:v>
                </c:pt>
                <c:pt idx="11">
                  <c:v>115.5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985688"/>
        <c:axId val="390984512"/>
      </c:barChart>
      <c:catAx>
        <c:axId val="390985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984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5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202.5</c:v>
                </c:pt>
                <c:pt idx="1">
                  <c:v>218.5</c:v>
                </c:pt>
                <c:pt idx="2">
                  <c:v>215.5</c:v>
                </c:pt>
                <c:pt idx="3">
                  <c:v>223.5</c:v>
                </c:pt>
                <c:pt idx="4">
                  <c:v>193</c:v>
                </c:pt>
                <c:pt idx="5">
                  <c:v>135</c:v>
                </c:pt>
                <c:pt idx="6">
                  <c:v>146</c:v>
                </c:pt>
                <c:pt idx="7">
                  <c:v>138.5</c:v>
                </c:pt>
                <c:pt idx="8">
                  <c:v>159.5</c:v>
                </c:pt>
                <c:pt idx="9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986472"/>
        <c:axId val="390986864"/>
      </c:barChart>
      <c:catAx>
        <c:axId val="39098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98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173</c:v>
                </c:pt>
                <c:pt idx="1">
                  <c:v>183.5</c:v>
                </c:pt>
                <c:pt idx="2">
                  <c:v>182</c:v>
                </c:pt>
                <c:pt idx="3">
                  <c:v>192.5</c:v>
                </c:pt>
                <c:pt idx="4">
                  <c:v>166.5</c:v>
                </c:pt>
                <c:pt idx="5">
                  <c:v>138</c:v>
                </c:pt>
                <c:pt idx="6">
                  <c:v>131</c:v>
                </c:pt>
                <c:pt idx="7">
                  <c:v>132</c:v>
                </c:pt>
                <c:pt idx="8">
                  <c:v>121</c:v>
                </c:pt>
                <c:pt idx="9">
                  <c:v>124.5</c:v>
                </c:pt>
                <c:pt idx="10">
                  <c:v>150.5</c:v>
                </c:pt>
                <c:pt idx="11">
                  <c:v>180.5</c:v>
                </c:pt>
                <c:pt idx="12">
                  <c:v>171</c:v>
                </c:pt>
                <c:pt idx="13">
                  <c:v>193</c:v>
                </c:pt>
                <c:pt idx="14">
                  <c:v>172.5</c:v>
                </c:pt>
                <c:pt idx="15">
                  <c:v>202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987256"/>
        <c:axId val="390988432"/>
      </c:barChart>
      <c:catAx>
        <c:axId val="390987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98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7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186</c:v>
                </c:pt>
                <c:pt idx="1">
                  <c:v>181.5</c:v>
                </c:pt>
                <c:pt idx="2">
                  <c:v>171</c:v>
                </c:pt>
                <c:pt idx="3">
                  <c:v>205.5</c:v>
                </c:pt>
                <c:pt idx="4">
                  <c:v>166.5</c:v>
                </c:pt>
                <c:pt idx="5">
                  <c:v>186</c:v>
                </c:pt>
                <c:pt idx="6">
                  <c:v>182.5</c:v>
                </c:pt>
                <c:pt idx="7">
                  <c:v>217</c:v>
                </c:pt>
                <c:pt idx="8">
                  <c:v>187</c:v>
                </c:pt>
                <c:pt idx="9">
                  <c:v>164.5</c:v>
                </c:pt>
                <c:pt idx="10">
                  <c:v>192</c:v>
                </c:pt>
                <c:pt idx="11">
                  <c:v>167.5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981768"/>
        <c:axId val="390982160"/>
      </c:barChart>
      <c:catAx>
        <c:axId val="39098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98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981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99.5</c:v>
                </c:pt>
                <c:pt idx="1">
                  <c:v>120</c:v>
                </c:pt>
                <c:pt idx="2">
                  <c:v>126.5</c:v>
                </c:pt>
                <c:pt idx="3">
                  <c:v>101.5</c:v>
                </c:pt>
                <c:pt idx="4">
                  <c:v>66</c:v>
                </c:pt>
                <c:pt idx="5">
                  <c:v>64.5</c:v>
                </c:pt>
                <c:pt idx="6">
                  <c:v>54</c:v>
                </c:pt>
                <c:pt idx="7">
                  <c:v>63.5</c:v>
                </c:pt>
                <c:pt idx="8">
                  <c:v>69.5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367856"/>
        <c:axId val="392365504"/>
      </c:barChart>
      <c:catAx>
        <c:axId val="39236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6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60.5</c:v>
                </c:pt>
                <c:pt idx="1">
                  <c:v>65</c:v>
                </c:pt>
                <c:pt idx="2">
                  <c:v>72.5</c:v>
                </c:pt>
                <c:pt idx="3">
                  <c:v>91</c:v>
                </c:pt>
                <c:pt idx="4">
                  <c:v>69</c:v>
                </c:pt>
                <c:pt idx="5">
                  <c:v>68</c:v>
                </c:pt>
                <c:pt idx="6">
                  <c:v>73.5</c:v>
                </c:pt>
                <c:pt idx="7">
                  <c:v>58</c:v>
                </c:pt>
                <c:pt idx="8">
                  <c:v>54.5</c:v>
                </c:pt>
                <c:pt idx="9">
                  <c:v>50.5</c:v>
                </c:pt>
                <c:pt idx="10">
                  <c:v>58</c:v>
                </c:pt>
                <c:pt idx="11">
                  <c:v>73.5</c:v>
                </c:pt>
                <c:pt idx="12">
                  <c:v>73.5</c:v>
                </c:pt>
                <c:pt idx="13">
                  <c:v>91</c:v>
                </c:pt>
                <c:pt idx="14">
                  <c:v>80</c:v>
                </c:pt>
                <c:pt idx="15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367464"/>
        <c:axId val="392371384"/>
      </c:barChart>
      <c:catAx>
        <c:axId val="39236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7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7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57.5</c:v>
                </c:pt>
                <c:pt idx="1">
                  <c:v>58.5</c:v>
                </c:pt>
                <c:pt idx="2">
                  <c:v>62</c:v>
                </c:pt>
                <c:pt idx="3">
                  <c:v>76</c:v>
                </c:pt>
                <c:pt idx="4">
                  <c:v>66</c:v>
                </c:pt>
                <c:pt idx="5">
                  <c:v>85.5</c:v>
                </c:pt>
                <c:pt idx="6">
                  <c:v>74</c:v>
                </c:pt>
                <c:pt idx="7">
                  <c:v>81.5</c:v>
                </c:pt>
                <c:pt idx="8">
                  <c:v>81.5</c:v>
                </c:pt>
                <c:pt idx="9">
                  <c:v>80</c:v>
                </c:pt>
                <c:pt idx="10">
                  <c:v>90</c:v>
                </c:pt>
                <c:pt idx="11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2369424"/>
        <c:axId val="392365112"/>
      </c:barChart>
      <c:catAx>
        <c:axId val="39236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236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236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topLeftCell="A12" zoomScale="106" zoomScaleNormal="106" workbookViewId="0">
      <selection activeCell="W21" sqref="W21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40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40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">
        <v>60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">
        <v>169</v>
      </c>
      <c r="E5" s="178"/>
      <c r="F5" s="178"/>
      <c r="G5" s="178"/>
      <c r="H5" s="178"/>
      <c r="I5" s="172" t="s">
        <v>53</v>
      </c>
      <c r="J5" s="172"/>
      <c r="K5" s="172"/>
      <c r="L5" s="179">
        <v>5354</v>
      </c>
      <c r="M5" s="179"/>
      <c r="N5" s="179"/>
      <c r="O5" s="14"/>
      <c r="P5" s="172" t="s">
        <v>57</v>
      </c>
      <c r="Q5" s="172"/>
      <c r="R5" s="172"/>
      <c r="S5" s="177" t="s">
        <v>168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107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v>43857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17</v>
      </c>
      <c r="C10" s="48">
        <v>72</v>
      </c>
      <c r="D10" s="48">
        <v>4</v>
      </c>
      <c r="E10" s="48">
        <v>3</v>
      </c>
      <c r="F10" s="134">
        <f t="shared" ref="F10:F22" si="0">B10*0.5+C10*1+D10*2+E10*2.5</f>
        <v>96</v>
      </c>
      <c r="G10" s="4"/>
      <c r="H10" s="21" t="s">
        <v>4</v>
      </c>
      <c r="I10" s="48">
        <v>20</v>
      </c>
      <c r="J10" s="48">
        <v>61</v>
      </c>
      <c r="K10" s="48">
        <v>8</v>
      </c>
      <c r="L10" s="48">
        <v>1</v>
      </c>
      <c r="M10" s="134">
        <f t="shared" ref="M10:M22" si="1">I10*0.5+J10*1+K10*2+L10*2.5</f>
        <v>89.5</v>
      </c>
      <c r="N10" s="11">
        <f>F20+F21+F22+M10</f>
        <v>331</v>
      </c>
      <c r="O10" s="21" t="s">
        <v>43</v>
      </c>
      <c r="P10" s="48">
        <v>25</v>
      </c>
      <c r="Q10" s="48">
        <v>60</v>
      </c>
      <c r="R10" s="48">
        <v>6</v>
      </c>
      <c r="S10" s="48">
        <v>0</v>
      </c>
      <c r="T10" s="134">
        <f t="shared" ref="T10:T21" si="2">P10*0.5+Q10*1+R10*2+S10*2.5</f>
        <v>84.5</v>
      </c>
      <c r="U10" s="12"/>
      <c r="W10" s="1"/>
      <c r="X10" s="1"/>
      <c r="Y10" s="1" t="s">
        <v>80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19</v>
      </c>
      <c r="C11" s="48">
        <v>69</v>
      </c>
      <c r="D11" s="48">
        <v>3</v>
      </c>
      <c r="E11" s="48">
        <v>2</v>
      </c>
      <c r="F11" s="134">
        <f t="shared" si="0"/>
        <v>89.5</v>
      </c>
      <c r="G11" s="4"/>
      <c r="H11" s="21" t="s">
        <v>5</v>
      </c>
      <c r="I11" s="48">
        <v>19</v>
      </c>
      <c r="J11" s="48">
        <v>59</v>
      </c>
      <c r="K11" s="48">
        <v>6</v>
      </c>
      <c r="L11" s="48">
        <v>0</v>
      </c>
      <c r="M11" s="134">
        <f t="shared" si="1"/>
        <v>80.5</v>
      </c>
      <c r="N11" s="11">
        <f>F21+F22+M10+M11</f>
        <v>327</v>
      </c>
      <c r="O11" s="21" t="s">
        <v>44</v>
      </c>
      <c r="P11" s="48">
        <v>22</v>
      </c>
      <c r="Q11" s="48">
        <v>53</v>
      </c>
      <c r="R11" s="48">
        <v>7</v>
      </c>
      <c r="S11" s="48">
        <v>1</v>
      </c>
      <c r="T11" s="134">
        <f t="shared" si="2"/>
        <v>80.5</v>
      </c>
      <c r="U11" s="4"/>
      <c r="W11" s="1"/>
      <c r="X11" s="1"/>
      <c r="Y11" s="1" t="s">
        <v>83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20</v>
      </c>
      <c r="C12" s="48">
        <v>77</v>
      </c>
      <c r="D12" s="48">
        <v>5</v>
      </c>
      <c r="E12" s="48">
        <v>2</v>
      </c>
      <c r="F12" s="134">
        <f t="shared" si="0"/>
        <v>102</v>
      </c>
      <c r="G12" s="4"/>
      <c r="H12" s="21" t="s">
        <v>6</v>
      </c>
      <c r="I12" s="48">
        <v>18</v>
      </c>
      <c r="J12" s="48">
        <v>64</v>
      </c>
      <c r="K12" s="48">
        <v>7</v>
      </c>
      <c r="L12" s="48">
        <v>1</v>
      </c>
      <c r="M12" s="134">
        <f t="shared" si="1"/>
        <v>89.5</v>
      </c>
      <c r="N12" s="4">
        <f>F22+M10+M11+M12</f>
        <v>341.5</v>
      </c>
      <c r="O12" s="21" t="s">
        <v>32</v>
      </c>
      <c r="P12" s="48">
        <v>31</v>
      </c>
      <c r="Q12" s="48">
        <v>69</v>
      </c>
      <c r="R12" s="48">
        <v>10</v>
      </c>
      <c r="S12" s="48">
        <v>0</v>
      </c>
      <c r="T12" s="134">
        <f t="shared" si="2"/>
        <v>104.5</v>
      </c>
      <c r="U12" s="4"/>
      <c r="W12" s="1"/>
      <c r="X12" s="1"/>
      <c r="Y12" s="1" t="s">
        <v>77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24</v>
      </c>
      <c r="C13" s="48">
        <v>82</v>
      </c>
      <c r="D13" s="48">
        <v>7</v>
      </c>
      <c r="E13" s="48">
        <v>4</v>
      </c>
      <c r="F13" s="134">
        <f t="shared" si="0"/>
        <v>118</v>
      </c>
      <c r="G13" s="4">
        <f t="shared" ref="G13:G19" si="3">F10+F11+F12+F13</f>
        <v>405.5</v>
      </c>
      <c r="H13" s="21" t="s">
        <v>7</v>
      </c>
      <c r="I13" s="48">
        <v>29</v>
      </c>
      <c r="J13" s="48">
        <v>71</v>
      </c>
      <c r="K13" s="48">
        <v>9</v>
      </c>
      <c r="L13" s="48">
        <v>2</v>
      </c>
      <c r="M13" s="134">
        <f t="shared" si="1"/>
        <v>108.5</v>
      </c>
      <c r="N13" s="4">
        <f t="shared" ref="N13:N18" si="4">M10+M11+M12+M13</f>
        <v>368</v>
      </c>
      <c r="O13" s="21" t="s">
        <v>33</v>
      </c>
      <c r="P13" s="48">
        <v>26</v>
      </c>
      <c r="Q13" s="48">
        <v>69</v>
      </c>
      <c r="R13" s="48">
        <v>7</v>
      </c>
      <c r="S13" s="48">
        <v>0</v>
      </c>
      <c r="T13" s="134">
        <f t="shared" si="2"/>
        <v>96</v>
      </c>
      <c r="U13" s="4">
        <f t="shared" ref="U13:U21" si="5">T10+T11+T12+T13</f>
        <v>365.5</v>
      </c>
      <c r="W13" s="1" t="s">
        <v>85</v>
      </c>
      <c r="X13" s="50">
        <v>797.5</v>
      </c>
      <c r="Y13" s="1" t="s">
        <v>86</v>
      </c>
      <c r="Z13" s="50">
        <v>787.5</v>
      </c>
      <c r="AA13" s="1" t="s">
        <v>72</v>
      </c>
      <c r="AB13" s="50">
        <v>828.5</v>
      </c>
    </row>
    <row r="14" spans="1:28" ht="24" customHeight="1" x14ac:dyDescent="0.2">
      <c r="A14" s="20" t="s">
        <v>21</v>
      </c>
      <c r="B14" s="48">
        <v>22</v>
      </c>
      <c r="C14" s="48">
        <v>90</v>
      </c>
      <c r="D14" s="48">
        <v>12</v>
      </c>
      <c r="E14" s="48">
        <v>3</v>
      </c>
      <c r="F14" s="134">
        <f t="shared" si="0"/>
        <v>132.5</v>
      </c>
      <c r="G14" s="4">
        <f t="shared" si="3"/>
        <v>442</v>
      </c>
      <c r="H14" s="21" t="s">
        <v>9</v>
      </c>
      <c r="I14" s="48">
        <v>35</v>
      </c>
      <c r="J14" s="48">
        <v>67</v>
      </c>
      <c r="K14" s="48">
        <v>11</v>
      </c>
      <c r="L14" s="48">
        <v>2</v>
      </c>
      <c r="M14" s="134">
        <f t="shared" si="1"/>
        <v>111.5</v>
      </c>
      <c r="N14" s="4">
        <f t="shared" si="4"/>
        <v>390</v>
      </c>
      <c r="O14" s="21" t="s">
        <v>29</v>
      </c>
      <c r="P14" s="47">
        <v>30</v>
      </c>
      <c r="Q14" s="47">
        <v>76</v>
      </c>
      <c r="R14" s="47">
        <v>13</v>
      </c>
      <c r="S14" s="47">
        <v>4</v>
      </c>
      <c r="T14" s="134">
        <f t="shared" si="2"/>
        <v>127</v>
      </c>
      <c r="U14" s="4">
        <f t="shared" si="5"/>
        <v>408</v>
      </c>
      <c r="W14" s="1" t="s">
        <v>82</v>
      </c>
      <c r="X14" s="50">
        <v>862</v>
      </c>
      <c r="Y14" s="1" t="s">
        <v>64</v>
      </c>
      <c r="Z14" s="50">
        <v>793</v>
      </c>
      <c r="AA14" s="1" t="s">
        <v>75</v>
      </c>
      <c r="AB14" s="50">
        <v>848.5</v>
      </c>
    </row>
    <row r="15" spans="1:28" ht="24" customHeight="1" x14ac:dyDescent="0.2">
      <c r="A15" s="20" t="s">
        <v>23</v>
      </c>
      <c r="B15" s="48">
        <v>16</v>
      </c>
      <c r="C15" s="48">
        <v>41</v>
      </c>
      <c r="D15" s="48">
        <v>7</v>
      </c>
      <c r="E15" s="48">
        <v>6</v>
      </c>
      <c r="F15" s="134">
        <f t="shared" si="0"/>
        <v>78</v>
      </c>
      <c r="G15" s="4">
        <f t="shared" si="3"/>
        <v>430.5</v>
      </c>
      <c r="H15" s="21" t="s">
        <v>12</v>
      </c>
      <c r="I15" s="48">
        <v>32</v>
      </c>
      <c r="J15" s="48">
        <v>59</v>
      </c>
      <c r="K15" s="48">
        <v>8</v>
      </c>
      <c r="L15" s="48">
        <v>1</v>
      </c>
      <c r="M15" s="134">
        <f t="shared" si="1"/>
        <v>93.5</v>
      </c>
      <c r="N15" s="4">
        <f t="shared" si="4"/>
        <v>403</v>
      </c>
      <c r="O15" s="20" t="s">
        <v>30</v>
      </c>
      <c r="P15" s="48">
        <v>33</v>
      </c>
      <c r="Q15" s="48">
        <v>99</v>
      </c>
      <c r="R15" s="48">
        <v>11</v>
      </c>
      <c r="S15" s="48">
        <v>1</v>
      </c>
      <c r="T15" s="134">
        <f t="shared" si="2"/>
        <v>140</v>
      </c>
      <c r="U15" s="4">
        <f t="shared" si="5"/>
        <v>467.5</v>
      </c>
      <c r="W15" s="1" t="s">
        <v>79</v>
      </c>
      <c r="X15" s="50">
        <v>875</v>
      </c>
      <c r="Y15" s="1" t="s">
        <v>74</v>
      </c>
      <c r="Z15" s="50">
        <v>822.5</v>
      </c>
      <c r="AA15" s="1" t="s">
        <v>69</v>
      </c>
      <c r="AB15" s="50">
        <v>859</v>
      </c>
    </row>
    <row r="16" spans="1:28" ht="24" customHeight="1" x14ac:dyDescent="0.2">
      <c r="A16" s="20" t="s">
        <v>39</v>
      </c>
      <c r="B16" s="48">
        <v>18</v>
      </c>
      <c r="C16" s="48">
        <v>75</v>
      </c>
      <c r="D16" s="48">
        <v>10</v>
      </c>
      <c r="E16" s="48">
        <v>0</v>
      </c>
      <c r="F16" s="134">
        <f t="shared" si="0"/>
        <v>104</v>
      </c>
      <c r="G16" s="4">
        <f t="shared" si="3"/>
        <v>432.5</v>
      </c>
      <c r="H16" s="21" t="s">
        <v>15</v>
      </c>
      <c r="I16" s="48">
        <v>29</v>
      </c>
      <c r="J16" s="48">
        <v>55</v>
      </c>
      <c r="K16" s="48">
        <v>9</v>
      </c>
      <c r="L16" s="48">
        <v>2</v>
      </c>
      <c r="M16" s="134">
        <f t="shared" si="1"/>
        <v>92.5</v>
      </c>
      <c r="N16" s="4">
        <f t="shared" si="4"/>
        <v>406</v>
      </c>
      <c r="O16" s="21" t="s">
        <v>8</v>
      </c>
      <c r="P16" s="48">
        <v>29</v>
      </c>
      <c r="Q16" s="48">
        <v>91</v>
      </c>
      <c r="R16" s="48">
        <v>9</v>
      </c>
      <c r="S16" s="48">
        <v>0</v>
      </c>
      <c r="T16" s="134">
        <f t="shared" si="2"/>
        <v>123.5</v>
      </c>
      <c r="U16" s="4">
        <f t="shared" si="5"/>
        <v>486.5</v>
      </c>
      <c r="W16" s="1" t="s">
        <v>76</v>
      </c>
      <c r="X16" s="50">
        <v>924</v>
      </c>
      <c r="Y16" s="1" t="s">
        <v>65</v>
      </c>
      <c r="Z16" s="50">
        <v>830.5</v>
      </c>
      <c r="AA16" s="1" t="s">
        <v>78</v>
      </c>
      <c r="AB16" s="50">
        <v>881</v>
      </c>
    </row>
    <row r="17" spans="1:28" ht="24" customHeight="1" x14ac:dyDescent="0.2">
      <c r="A17" s="20" t="s">
        <v>40</v>
      </c>
      <c r="B17" s="48">
        <v>22</v>
      </c>
      <c r="C17" s="48">
        <v>76</v>
      </c>
      <c r="D17" s="48">
        <v>13</v>
      </c>
      <c r="E17" s="48">
        <v>1</v>
      </c>
      <c r="F17" s="134">
        <f t="shared" si="0"/>
        <v>115.5</v>
      </c>
      <c r="G17" s="4">
        <f t="shared" si="3"/>
        <v>430</v>
      </c>
      <c r="H17" s="21" t="s">
        <v>18</v>
      </c>
      <c r="I17" s="48">
        <v>16</v>
      </c>
      <c r="J17" s="48">
        <v>51</v>
      </c>
      <c r="K17" s="48">
        <v>6</v>
      </c>
      <c r="L17" s="48">
        <v>2</v>
      </c>
      <c r="M17" s="134">
        <f t="shared" si="1"/>
        <v>76</v>
      </c>
      <c r="N17" s="4">
        <f t="shared" si="4"/>
        <v>373.5</v>
      </c>
      <c r="O17" s="21" t="s">
        <v>10</v>
      </c>
      <c r="P17" s="48">
        <v>36</v>
      </c>
      <c r="Q17" s="48">
        <v>112</v>
      </c>
      <c r="R17" s="48">
        <v>11</v>
      </c>
      <c r="S17" s="48">
        <v>1</v>
      </c>
      <c r="T17" s="134">
        <f t="shared" si="2"/>
        <v>154.5</v>
      </c>
      <c r="U17" s="4">
        <f t="shared" si="5"/>
        <v>545</v>
      </c>
      <c r="W17" s="1" t="s">
        <v>73</v>
      </c>
      <c r="X17" s="50">
        <v>1041.5</v>
      </c>
      <c r="Y17" s="1" t="s">
        <v>88</v>
      </c>
      <c r="Z17" s="50">
        <v>882.5</v>
      </c>
      <c r="AA17" s="1" t="s">
        <v>81</v>
      </c>
      <c r="AB17" s="50">
        <v>917.5</v>
      </c>
    </row>
    <row r="18" spans="1:28" ht="24" customHeight="1" x14ac:dyDescent="0.2">
      <c r="A18" s="20" t="s">
        <v>41</v>
      </c>
      <c r="B18" s="48">
        <v>26</v>
      </c>
      <c r="C18" s="48">
        <v>60</v>
      </c>
      <c r="D18" s="48">
        <v>14</v>
      </c>
      <c r="E18" s="48">
        <v>4</v>
      </c>
      <c r="F18" s="134">
        <f t="shared" si="0"/>
        <v>111</v>
      </c>
      <c r="G18" s="4">
        <f t="shared" si="3"/>
        <v>408.5</v>
      </c>
      <c r="H18" s="21" t="s">
        <v>20</v>
      </c>
      <c r="I18" s="48">
        <v>18</v>
      </c>
      <c r="J18" s="48">
        <v>57</v>
      </c>
      <c r="K18" s="48">
        <v>8</v>
      </c>
      <c r="L18" s="48">
        <v>0</v>
      </c>
      <c r="M18" s="134">
        <f t="shared" si="1"/>
        <v>82</v>
      </c>
      <c r="N18" s="4">
        <f t="shared" si="4"/>
        <v>344</v>
      </c>
      <c r="O18" s="21" t="s">
        <v>13</v>
      </c>
      <c r="P18" s="48">
        <v>49</v>
      </c>
      <c r="Q18" s="48">
        <v>133</v>
      </c>
      <c r="R18" s="48">
        <v>10</v>
      </c>
      <c r="S18" s="48">
        <v>2</v>
      </c>
      <c r="T18" s="134">
        <f t="shared" si="2"/>
        <v>182.5</v>
      </c>
      <c r="U18" s="4">
        <f t="shared" si="5"/>
        <v>600.5</v>
      </c>
      <c r="W18" s="1" t="s">
        <v>70</v>
      </c>
      <c r="X18" s="50">
        <v>1113.5</v>
      </c>
      <c r="Y18" s="1" t="s">
        <v>71</v>
      </c>
      <c r="Z18" s="50">
        <v>884.5</v>
      </c>
      <c r="AA18" s="1" t="s">
        <v>91</v>
      </c>
      <c r="AB18" s="50">
        <v>953</v>
      </c>
    </row>
    <row r="19" spans="1:28" ht="24" customHeight="1" thickBot="1" x14ac:dyDescent="0.25">
      <c r="A19" s="23" t="s">
        <v>42</v>
      </c>
      <c r="B19" s="49">
        <v>23</v>
      </c>
      <c r="C19" s="49">
        <v>73</v>
      </c>
      <c r="D19" s="49">
        <v>13</v>
      </c>
      <c r="E19" s="49">
        <v>0</v>
      </c>
      <c r="F19" s="142">
        <f t="shared" si="0"/>
        <v>110.5</v>
      </c>
      <c r="G19" s="5">
        <f t="shared" si="3"/>
        <v>441</v>
      </c>
      <c r="H19" s="22" t="s">
        <v>22</v>
      </c>
      <c r="I19" s="47">
        <v>20</v>
      </c>
      <c r="J19" s="47">
        <v>85</v>
      </c>
      <c r="K19" s="47">
        <v>9</v>
      </c>
      <c r="L19" s="47">
        <v>0</v>
      </c>
      <c r="M19" s="134">
        <f t="shared" si="1"/>
        <v>113</v>
      </c>
      <c r="N19" s="4">
        <f>M16+M17+M18+M19</f>
        <v>363.5</v>
      </c>
      <c r="O19" s="21" t="s">
        <v>16</v>
      </c>
      <c r="P19" s="48">
        <v>64</v>
      </c>
      <c r="Q19" s="48">
        <v>137</v>
      </c>
      <c r="R19" s="48">
        <v>11</v>
      </c>
      <c r="S19" s="48">
        <v>2</v>
      </c>
      <c r="T19" s="134">
        <f t="shared" si="2"/>
        <v>196</v>
      </c>
      <c r="U19" s="4">
        <f t="shared" si="5"/>
        <v>656.5</v>
      </c>
      <c r="W19" s="1" t="s">
        <v>67</v>
      </c>
      <c r="X19" s="50">
        <v>1122</v>
      </c>
      <c r="Y19" s="1" t="s">
        <v>66</v>
      </c>
      <c r="Z19" s="50">
        <v>909</v>
      </c>
      <c r="AA19" s="1" t="s">
        <v>84</v>
      </c>
      <c r="AB19" s="50">
        <v>1000</v>
      </c>
    </row>
    <row r="20" spans="1:28" ht="24" customHeight="1" x14ac:dyDescent="0.2">
      <c r="A20" s="21" t="s">
        <v>27</v>
      </c>
      <c r="B20" s="47">
        <v>17</v>
      </c>
      <c r="C20" s="47">
        <v>59</v>
      </c>
      <c r="D20" s="47">
        <v>6</v>
      </c>
      <c r="E20" s="47">
        <v>2</v>
      </c>
      <c r="F20" s="135">
        <f t="shared" si="0"/>
        <v>84.5</v>
      </c>
      <c r="G20" s="37"/>
      <c r="H20" s="21" t="s">
        <v>24</v>
      </c>
      <c r="I20" s="48">
        <v>23</v>
      </c>
      <c r="J20" s="48">
        <v>71</v>
      </c>
      <c r="K20" s="48">
        <v>5</v>
      </c>
      <c r="L20" s="48">
        <v>2</v>
      </c>
      <c r="M20" s="135">
        <f t="shared" si="1"/>
        <v>97.5</v>
      </c>
      <c r="N20" s="4">
        <f>M17+M18+M19+M20</f>
        <v>368.5</v>
      </c>
      <c r="O20" s="21" t="s">
        <v>45</v>
      </c>
      <c r="P20" s="47">
        <v>31</v>
      </c>
      <c r="Q20" s="47">
        <v>99</v>
      </c>
      <c r="R20" s="47">
        <v>8</v>
      </c>
      <c r="S20" s="47">
        <v>1</v>
      </c>
      <c r="T20" s="135">
        <f t="shared" si="2"/>
        <v>133</v>
      </c>
      <c r="U20" s="4">
        <f t="shared" si="5"/>
        <v>666</v>
      </c>
      <c r="W20" s="1"/>
      <c r="X20" s="1"/>
      <c r="Y20" s="1" t="s">
        <v>68</v>
      </c>
      <c r="Z20" s="50">
        <v>926</v>
      </c>
      <c r="AA20" s="1" t="s">
        <v>89</v>
      </c>
      <c r="AB20" s="50">
        <v>1005.5</v>
      </c>
    </row>
    <row r="21" spans="1:28" ht="24" customHeight="1" thickBot="1" x14ac:dyDescent="0.25">
      <c r="A21" s="21" t="s">
        <v>28</v>
      </c>
      <c r="B21" s="48">
        <v>19</v>
      </c>
      <c r="C21" s="48">
        <v>53</v>
      </c>
      <c r="D21" s="48">
        <v>5</v>
      </c>
      <c r="E21" s="48">
        <v>1</v>
      </c>
      <c r="F21" s="134">
        <f t="shared" si="0"/>
        <v>75</v>
      </c>
      <c r="G21" s="38"/>
      <c r="H21" s="22" t="s">
        <v>25</v>
      </c>
      <c r="I21" s="48">
        <v>27</v>
      </c>
      <c r="J21" s="48">
        <v>72</v>
      </c>
      <c r="K21" s="48">
        <v>8</v>
      </c>
      <c r="L21" s="48">
        <v>1</v>
      </c>
      <c r="M21" s="134">
        <f t="shared" si="1"/>
        <v>104</v>
      </c>
      <c r="N21" s="4">
        <f>M18+M19+M20+M21</f>
        <v>396.5</v>
      </c>
      <c r="O21" s="23" t="s">
        <v>46</v>
      </c>
      <c r="P21" s="49">
        <v>29</v>
      </c>
      <c r="Q21" s="49">
        <v>87</v>
      </c>
      <c r="R21" s="49">
        <v>7</v>
      </c>
      <c r="S21" s="49">
        <v>0</v>
      </c>
      <c r="T21" s="142">
        <f t="shared" si="2"/>
        <v>115.5</v>
      </c>
      <c r="U21" s="5">
        <f t="shared" si="5"/>
        <v>627</v>
      </c>
      <c r="W21" s="1"/>
      <c r="X21" s="1"/>
      <c r="Y21" s="1" t="s">
        <v>90</v>
      </c>
      <c r="Z21" s="50">
        <v>962.5</v>
      </c>
      <c r="AA21" s="1" t="s">
        <v>87</v>
      </c>
      <c r="AB21" s="50">
        <v>1022.5</v>
      </c>
    </row>
    <row r="22" spans="1:28" ht="24" customHeight="1" thickBot="1" x14ac:dyDescent="0.25">
      <c r="A22" s="21" t="s">
        <v>1</v>
      </c>
      <c r="B22" s="48">
        <v>24</v>
      </c>
      <c r="C22" s="48">
        <v>47</v>
      </c>
      <c r="D22" s="48">
        <v>9</v>
      </c>
      <c r="E22" s="48">
        <v>2</v>
      </c>
      <c r="F22" s="134">
        <f t="shared" si="0"/>
        <v>82</v>
      </c>
      <c r="G22" s="4"/>
      <c r="H22" s="23" t="s">
        <v>26</v>
      </c>
      <c r="I22" s="49">
        <v>14</v>
      </c>
      <c r="J22" s="49">
        <v>67</v>
      </c>
      <c r="K22" s="49">
        <v>8</v>
      </c>
      <c r="L22" s="49">
        <v>4</v>
      </c>
      <c r="M22" s="134">
        <f t="shared" si="1"/>
        <v>100</v>
      </c>
      <c r="N22" s="5">
        <f>M19+M20+M21+M22</f>
        <v>414.5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92</v>
      </c>
      <c r="Z22" s="50">
        <v>999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442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414.5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666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93</v>
      </c>
      <c r="D24" s="55"/>
      <c r="E24" s="55"/>
      <c r="F24" s="136" t="s">
        <v>70</v>
      </c>
      <c r="G24" s="57"/>
      <c r="H24" s="167"/>
      <c r="I24" s="168"/>
      <c r="J24" s="52" t="s">
        <v>93</v>
      </c>
      <c r="K24" s="55"/>
      <c r="L24" s="55"/>
      <c r="M24" s="136" t="s">
        <v>92</v>
      </c>
      <c r="N24" s="57"/>
      <c r="O24" s="167"/>
      <c r="P24" s="168"/>
      <c r="Q24" s="52" t="s">
        <v>93</v>
      </c>
      <c r="R24" s="55"/>
      <c r="S24" s="55"/>
      <c r="T24" s="136" t="s">
        <v>89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7</v>
      </c>
      <c r="F63" s="139">
        <f>INT(B10*$Q$66)</f>
        <v>2</v>
      </c>
      <c r="G63" s="6"/>
      <c r="H63" s="6"/>
      <c r="I63" s="6">
        <f>INT(E10*$Q$67)</f>
        <v>0</v>
      </c>
      <c r="J63" s="6"/>
      <c r="K63" s="6"/>
      <c r="L63" s="6">
        <f>INT(D10*$Q$68)</f>
        <v>2</v>
      </c>
      <c r="M63" s="139"/>
      <c r="R63" s="6"/>
      <c r="S63" s="6"/>
      <c r="T63" s="139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6</v>
      </c>
      <c r="F64" s="139">
        <f t="shared" ref="F64:F72" si="7">INT(B11*$Q$66)</f>
        <v>2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1</v>
      </c>
      <c r="M64" s="139"/>
      <c r="R64" s="6"/>
      <c r="S64" s="6"/>
      <c r="T64" s="139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7</v>
      </c>
      <c r="F65" s="139">
        <f t="shared" si="7"/>
        <v>3</v>
      </c>
      <c r="G65" s="6"/>
      <c r="H65" s="6"/>
      <c r="I65" s="6">
        <f t="shared" si="8"/>
        <v>0</v>
      </c>
      <c r="J65" s="6"/>
      <c r="K65" s="6"/>
      <c r="L65" s="6">
        <f t="shared" si="9"/>
        <v>2</v>
      </c>
      <c r="M65" s="139"/>
      <c r="P65" s="6" t="s">
        <v>103</v>
      </c>
      <c r="Q65" s="6">
        <v>0.1</v>
      </c>
      <c r="R65" s="6"/>
      <c r="S65" s="6"/>
      <c r="T65" s="139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8</v>
      </c>
      <c r="F66" s="139">
        <f t="shared" si="7"/>
        <v>3</v>
      </c>
      <c r="G66" s="6"/>
      <c r="H66" s="6"/>
      <c r="I66" s="6">
        <f t="shared" si="8"/>
        <v>0</v>
      </c>
      <c r="J66" s="6"/>
      <c r="K66" s="6"/>
      <c r="L66" s="6">
        <f t="shared" si="9"/>
        <v>3</v>
      </c>
      <c r="M66" s="139"/>
      <c r="P66" s="6" t="s">
        <v>104</v>
      </c>
      <c r="Q66" s="6">
        <v>0.15</v>
      </c>
      <c r="R66" s="6"/>
      <c r="S66" s="6"/>
      <c r="T66" s="139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9</v>
      </c>
      <c r="F67" s="139">
        <f t="shared" si="7"/>
        <v>3</v>
      </c>
      <c r="G67" s="6"/>
      <c r="H67" s="6"/>
      <c r="I67" s="6">
        <f t="shared" si="8"/>
        <v>0</v>
      </c>
      <c r="J67" s="6"/>
      <c r="K67" s="6"/>
      <c r="L67" s="6">
        <f t="shared" si="9"/>
        <v>6</v>
      </c>
      <c r="M67" s="139"/>
      <c r="P67" s="6" t="s">
        <v>105</v>
      </c>
      <c r="Q67" s="6">
        <v>0.15</v>
      </c>
      <c r="R67" s="6"/>
      <c r="S67" s="6"/>
      <c r="T67" s="139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4</v>
      </c>
      <c r="F68" s="139">
        <f t="shared" si="7"/>
        <v>2</v>
      </c>
      <c r="G68" s="6"/>
      <c r="H68" s="6"/>
      <c r="I68" s="6">
        <f t="shared" si="8"/>
        <v>0</v>
      </c>
      <c r="J68" s="6"/>
      <c r="K68" s="6"/>
      <c r="L68" s="6">
        <f t="shared" si="9"/>
        <v>3</v>
      </c>
      <c r="M68" s="139"/>
      <c r="P68" s="6" t="s">
        <v>106</v>
      </c>
      <c r="Q68" s="6">
        <v>0.5</v>
      </c>
      <c r="R68" s="6"/>
      <c r="S68" s="6"/>
      <c r="T68" s="139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7</v>
      </c>
      <c r="F69" s="139">
        <f t="shared" si="7"/>
        <v>2</v>
      </c>
      <c r="G69" s="6"/>
      <c r="H69" s="6"/>
      <c r="I69" s="6">
        <f t="shared" si="8"/>
        <v>0</v>
      </c>
      <c r="J69" s="6"/>
      <c r="K69" s="6"/>
      <c r="L69" s="6">
        <f t="shared" si="9"/>
        <v>5</v>
      </c>
      <c r="M69" s="139"/>
      <c r="P69" s="6"/>
      <c r="Q69" s="6"/>
      <c r="R69" s="6"/>
      <c r="S69" s="6"/>
      <c r="T69" s="139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7</v>
      </c>
      <c r="F70" s="139">
        <f t="shared" si="7"/>
        <v>3</v>
      </c>
      <c r="G70" s="6"/>
      <c r="H70" s="6"/>
      <c r="I70" s="6">
        <f t="shared" si="8"/>
        <v>0</v>
      </c>
      <c r="J70" s="6"/>
      <c r="K70" s="6"/>
      <c r="L70" s="6">
        <f t="shared" si="9"/>
        <v>6</v>
      </c>
      <c r="M70" s="139"/>
      <c r="P70" s="6"/>
      <c r="Q70" s="6"/>
      <c r="R70" s="6"/>
      <c r="S70" s="6"/>
      <c r="T70" s="139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6</v>
      </c>
      <c r="F71" s="139">
        <f t="shared" si="7"/>
        <v>3</v>
      </c>
      <c r="G71" s="6"/>
      <c r="H71" s="6"/>
      <c r="I71" s="6">
        <f t="shared" si="8"/>
        <v>0</v>
      </c>
      <c r="J71" s="6"/>
      <c r="K71" s="6"/>
      <c r="L71" s="6">
        <f t="shared" si="9"/>
        <v>7</v>
      </c>
      <c r="M71" s="139"/>
      <c r="P71" s="6"/>
      <c r="Q71" s="6"/>
      <c r="R71" s="6"/>
      <c r="S71" s="6"/>
      <c r="T71" s="139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7</v>
      </c>
      <c r="F72" s="139">
        <f t="shared" si="7"/>
        <v>3</v>
      </c>
      <c r="G72" s="6"/>
      <c r="H72" s="6"/>
      <c r="I72" s="6">
        <f t="shared" si="8"/>
        <v>0</v>
      </c>
      <c r="J72" s="6"/>
      <c r="K72" s="6"/>
      <c r="L72" s="6">
        <f t="shared" si="9"/>
        <v>6</v>
      </c>
      <c r="M72" s="139"/>
      <c r="P72" s="6"/>
      <c r="Q72" s="6"/>
      <c r="R72" s="6"/>
      <c r="S72" s="6"/>
      <c r="T72" s="139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P73" s="6"/>
      <c r="Q73" s="6"/>
      <c r="R73" s="6"/>
      <c r="S73" s="6"/>
      <c r="T73" s="139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P74" s="6"/>
      <c r="Q74" s="6"/>
      <c r="R74" s="6"/>
      <c r="S74" s="6"/>
      <c r="T74" s="139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P75" s="6"/>
      <c r="Q75" s="6"/>
      <c r="R75" s="6"/>
      <c r="S75" s="6"/>
      <c r="T75" s="139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P76" s="6"/>
      <c r="Q76" s="6"/>
      <c r="R76" s="6"/>
      <c r="S76" s="6"/>
      <c r="T76" s="139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7</v>
      </c>
      <c r="F77" s="139">
        <f>INT(B20*$Q$80)</f>
        <v>2</v>
      </c>
      <c r="G77" s="6"/>
      <c r="H77" s="6"/>
      <c r="I77" s="6">
        <f>INT(E20*$Q$81)</f>
        <v>1</v>
      </c>
      <c r="J77" s="6"/>
      <c r="K77" s="6"/>
      <c r="L77" s="6">
        <f>INT(D20*$Q$82)</f>
        <v>3</v>
      </c>
      <c r="M77" s="139"/>
      <c r="P77" s="6"/>
      <c r="Q77" s="6"/>
      <c r="R77" s="6"/>
      <c r="S77" s="6"/>
      <c r="T77" s="139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6</v>
      </c>
      <c r="F78" s="139">
        <f>INT(B21*$Q$80)</f>
        <v>2</v>
      </c>
      <c r="G78" s="6"/>
      <c r="H78" s="6"/>
      <c r="I78" s="6">
        <f>INT(E21*$Q$81)</f>
        <v>0</v>
      </c>
      <c r="J78" s="6"/>
      <c r="K78" s="6"/>
      <c r="L78" s="6">
        <f>INT(D21*$Q$82)</f>
        <v>2</v>
      </c>
      <c r="M78" s="139"/>
      <c r="P78" s="6"/>
      <c r="Q78" s="6"/>
      <c r="R78" s="6"/>
      <c r="S78" s="6"/>
      <c r="T78" s="139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5</v>
      </c>
      <c r="F79" s="139">
        <f>INT(B22*$Q$80)</f>
        <v>3</v>
      </c>
      <c r="G79" s="6"/>
      <c r="H79" s="6"/>
      <c r="I79" s="6">
        <f>INT(E22*$Q$81)</f>
        <v>1</v>
      </c>
      <c r="J79" s="6"/>
      <c r="K79" s="6"/>
      <c r="L79" s="6">
        <f>INT(D22*$Q$82)</f>
        <v>4</v>
      </c>
      <c r="M79" s="139"/>
      <c r="P79" s="6" t="s">
        <v>103</v>
      </c>
      <c r="Q79" s="6">
        <v>0.12</v>
      </c>
      <c r="R79" s="6"/>
      <c r="S79" s="6"/>
      <c r="T79" s="139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7</v>
      </c>
      <c r="F80" s="139">
        <f t="shared" ref="F80:F92" si="10">INT(I10*$Q$80)</f>
        <v>2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4</v>
      </c>
      <c r="M80" s="139"/>
      <c r="P80" s="6" t="s">
        <v>104</v>
      </c>
      <c r="Q80" s="6">
        <v>0.13</v>
      </c>
      <c r="R80" s="6"/>
      <c r="S80" s="6"/>
      <c r="T80" s="139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7</v>
      </c>
      <c r="F81" s="139">
        <f t="shared" si="10"/>
        <v>2</v>
      </c>
      <c r="G81" s="6"/>
      <c r="H81" s="6"/>
      <c r="I81" s="6">
        <f t="shared" si="11"/>
        <v>0</v>
      </c>
      <c r="J81" s="6"/>
      <c r="K81" s="6"/>
      <c r="L81" s="6">
        <f t="shared" si="12"/>
        <v>3</v>
      </c>
      <c r="M81" s="139"/>
      <c r="P81" s="6" t="s">
        <v>105</v>
      </c>
      <c r="Q81" s="6">
        <v>0.5</v>
      </c>
      <c r="R81" s="6"/>
      <c r="S81" s="6"/>
      <c r="T81" s="139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7</v>
      </c>
      <c r="F82" s="139">
        <f t="shared" si="10"/>
        <v>2</v>
      </c>
      <c r="G82" s="6"/>
      <c r="H82" s="6"/>
      <c r="I82" s="6">
        <f t="shared" si="11"/>
        <v>0</v>
      </c>
      <c r="J82" s="6"/>
      <c r="K82" s="6"/>
      <c r="L82" s="6">
        <f t="shared" si="12"/>
        <v>3</v>
      </c>
      <c r="M82" s="139"/>
      <c r="P82" s="6" t="s">
        <v>106</v>
      </c>
      <c r="Q82" s="6">
        <v>0.5</v>
      </c>
      <c r="R82" s="6"/>
      <c r="S82" s="6"/>
      <c r="T82" s="139"/>
      <c r="U82" s="6"/>
    </row>
    <row r="83" spans="1:21" x14ac:dyDescent="0.2">
      <c r="A83">
        <v>12</v>
      </c>
      <c r="B83">
        <v>3</v>
      </c>
      <c r="E83" s="6">
        <f t="shared" si="13"/>
        <v>8</v>
      </c>
      <c r="F83" s="139">
        <f t="shared" si="10"/>
        <v>3</v>
      </c>
      <c r="I83" s="6">
        <f t="shared" si="11"/>
        <v>1</v>
      </c>
      <c r="L83" s="6">
        <f t="shared" si="12"/>
        <v>4</v>
      </c>
    </row>
    <row r="84" spans="1:21" x14ac:dyDescent="0.2">
      <c r="A84">
        <v>12</v>
      </c>
      <c r="B84">
        <v>3</v>
      </c>
      <c r="E84" s="6">
        <f t="shared" si="13"/>
        <v>8</v>
      </c>
      <c r="F84" s="139">
        <f t="shared" si="10"/>
        <v>4</v>
      </c>
      <c r="I84" s="6">
        <f t="shared" si="11"/>
        <v>1</v>
      </c>
      <c r="L84" s="6">
        <f t="shared" si="12"/>
        <v>5</v>
      </c>
    </row>
    <row r="85" spans="1:21" x14ac:dyDescent="0.2">
      <c r="A85">
        <v>12</v>
      </c>
      <c r="B85">
        <v>3</v>
      </c>
      <c r="E85" s="6">
        <f t="shared" si="13"/>
        <v>7</v>
      </c>
      <c r="F85" s="139">
        <f t="shared" si="10"/>
        <v>4</v>
      </c>
      <c r="I85" s="6">
        <f t="shared" si="11"/>
        <v>0</v>
      </c>
      <c r="L85" s="6">
        <f t="shared" si="12"/>
        <v>4</v>
      </c>
    </row>
    <row r="86" spans="1:21" x14ac:dyDescent="0.2">
      <c r="A86">
        <v>12</v>
      </c>
      <c r="B86">
        <v>3</v>
      </c>
      <c r="E86" s="6">
        <f t="shared" si="13"/>
        <v>6</v>
      </c>
      <c r="F86" s="139">
        <f t="shared" si="10"/>
        <v>3</v>
      </c>
      <c r="I86" s="6">
        <f t="shared" si="11"/>
        <v>1</v>
      </c>
      <c r="L86" s="6">
        <f t="shared" si="12"/>
        <v>4</v>
      </c>
    </row>
    <row r="87" spans="1:21" x14ac:dyDescent="0.2">
      <c r="A87">
        <v>12</v>
      </c>
      <c r="B87">
        <v>3</v>
      </c>
      <c r="E87" s="6">
        <f t="shared" si="13"/>
        <v>6</v>
      </c>
      <c r="F87" s="139">
        <f t="shared" si="10"/>
        <v>2</v>
      </c>
      <c r="I87" s="6">
        <f t="shared" si="11"/>
        <v>1</v>
      </c>
      <c r="L87" s="6">
        <f t="shared" si="12"/>
        <v>3</v>
      </c>
    </row>
    <row r="88" spans="1:21" x14ac:dyDescent="0.2">
      <c r="A88">
        <v>12</v>
      </c>
      <c r="B88">
        <v>3</v>
      </c>
      <c r="E88" s="6">
        <f t="shared" si="13"/>
        <v>6</v>
      </c>
      <c r="F88" s="139">
        <f t="shared" si="10"/>
        <v>2</v>
      </c>
      <c r="I88" s="6">
        <f t="shared" si="11"/>
        <v>0</v>
      </c>
      <c r="L88" s="6">
        <f t="shared" si="12"/>
        <v>4</v>
      </c>
    </row>
    <row r="89" spans="1:21" x14ac:dyDescent="0.2">
      <c r="A89">
        <v>12</v>
      </c>
      <c r="B89">
        <v>3</v>
      </c>
      <c r="E89" s="6">
        <f t="shared" si="13"/>
        <v>10</v>
      </c>
      <c r="F89" s="139">
        <f t="shared" si="10"/>
        <v>2</v>
      </c>
      <c r="I89" s="6">
        <f t="shared" si="11"/>
        <v>0</v>
      </c>
      <c r="L89" s="6">
        <f t="shared" si="12"/>
        <v>4</v>
      </c>
    </row>
    <row r="90" spans="1:21" x14ac:dyDescent="0.2">
      <c r="A90">
        <v>12</v>
      </c>
      <c r="B90">
        <v>3</v>
      </c>
      <c r="E90" s="6">
        <f t="shared" si="13"/>
        <v>8</v>
      </c>
      <c r="F90" s="139">
        <f t="shared" si="10"/>
        <v>2</v>
      </c>
      <c r="I90" s="6">
        <f t="shared" si="11"/>
        <v>1</v>
      </c>
      <c r="L90" s="6">
        <f t="shared" si="12"/>
        <v>2</v>
      </c>
    </row>
    <row r="91" spans="1:21" x14ac:dyDescent="0.2">
      <c r="A91">
        <v>12</v>
      </c>
      <c r="B91">
        <v>3</v>
      </c>
      <c r="E91" s="6">
        <f t="shared" si="13"/>
        <v>8</v>
      </c>
      <c r="F91" s="139">
        <f t="shared" si="10"/>
        <v>3</v>
      </c>
      <c r="I91" s="6">
        <f t="shared" si="11"/>
        <v>0</v>
      </c>
      <c r="L91" s="6">
        <f t="shared" si="12"/>
        <v>4</v>
      </c>
    </row>
    <row r="92" spans="1:21" x14ac:dyDescent="0.2">
      <c r="A92">
        <v>12</v>
      </c>
      <c r="B92">
        <v>3</v>
      </c>
      <c r="E92" s="6">
        <f t="shared" si="13"/>
        <v>8</v>
      </c>
      <c r="F92" s="139">
        <f t="shared" si="10"/>
        <v>1</v>
      </c>
      <c r="I92" s="6">
        <f t="shared" si="11"/>
        <v>2</v>
      </c>
      <c r="L92" s="6">
        <f t="shared" si="12"/>
        <v>4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6</v>
      </c>
      <c r="F97" s="140">
        <f t="shared" ref="F97:F108" si="14">INT(P10*$Q$100)</f>
        <v>3</v>
      </c>
      <c r="I97" s="1">
        <f t="shared" ref="I97:I108" si="15">INT(S10*$Q$101)</f>
        <v>0</v>
      </c>
      <c r="L97" s="1">
        <f t="shared" ref="L97:L108" si="16">INT(R10*$Q$102)</f>
        <v>3</v>
      </c>
    </row>
    <row r="98" spans="1:17" x14ac:dyDescent="0.2">
      <c r="A98">
        <v>12</v>
      </c>
      <c r="B98">
        <v>3</v>
      </c>
      <c r="E98" s="1">
        <f t="shared" ref="E98:E108" si="17">INT(Q11*$Q$99)</f>
        <v>5</v>
      </c>
      <c r="F98" s="140">
        <f t="shared" si="14"/>
        <v>2</v>
      </c>
      <c r="I98" s="1">
        <f t="shared" si="15"/>
        <v>0</v>
      </c>
      <c r="L98" s="1">
        <f t="shared" si="16"/>
        <v>3</v>
      </c>
    </row>
    <row r="99" spans="1:17" x14ac:dyDescent="0.2">
      <c r="A99">
        <v>12</v>
      </c>
      <c r="B99">
        <v>3</v>
      </c>
      <c r="E99" s="1">
        <f t="shared" si="17"/>
        <v>6</v>
      </c>
      <c r="F99" s="140">
        <f t="shared" si="14"/>
        <v>4</v>
      </c>
      <c r="I99" s="1">
        <f t="shared" si="15"/>
        <v>0</v>
      </c>
      <c r="L99" s="1">
        <f t="shared" si="16"/>
        <v>5</v>
      </c>
      <c r="P99" s="6" t="s">
        <v>103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6</v>
      </c>
      <c r="F100" s="140">
        <f t="shared" si="14"/>
        <v>3</v>
      </c>
      <c r="I100" s="1">
        <f t="shared" si="15"/>
        <v>0</v>
      </c>
      <c r="L100" s="1">
        <f t="shared" si="16"/>
        <v>3</v>
      </c>
      <c r="P100" s="6" t="s">
        <v>104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7</v>
      </c>
      <c r="F101" s="140">
        <f t="shared" si="14"/>
        <v>3</v>
      </c>
      <c r="I101" s="1">
        <f t="shared" si="15"/>
        <v>2</v>
      </c>
      <c r="L101" s="1">
        <f t="shared" si="16"/>
        <v>6</v>
      </c>
      <c r="P101" s="6" t="s">
        <v>105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9</v>
      </c>
      <c r="F102" s="140">
        <f t="shared" si="14"/>
        <v>4</v>
      </c>
      <c r="I102" s="1">
        <f t="shared" si="15"/>
        <v>0</v>
      </c>
      <c r="L102" s="1">
        <f t="shared" si="16"/>
        <v>5</v>
      </c>
      <c r="P102" s="6" t="s">
        <v>106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9</v>
      </c>
      <c r="F103" s="140">
        <f t="shared" si="14"/>
        <v>3</v>
      </c>
      <c r="I103" s="1">
        <f t="shared" si="15"/>
        <v>0</v>
      </c>
      <c r="L103" s="1">
        <f t="shared" si="16"/>
        <v>4</v>
      </c>
    </row>
    <row r="104" spans="1:17" x14ac:dyDescent="0.2">
      <c r="A104">
        <v>12</v>
      </c>
      <c r="B104">
        <v>3</v>
      </c>
      <c r="E104" s="1">
        <f t="shared" si="17"/>
        <v>11</v>
      </c>
      <c r="F104" s="140">
        <f t="shared" si="14"/>
        <v>4</v>
      </c>
      <c r="I104" s="1">
        <f t="shared" si="15"/>
        <v>0</v>
      </c>
      <c r="L104" s="1">
        <f t="shared" si="16"/>
        <v>5</v>
      </c>
    </row>
    <row r="105" spans="1:17" x14ac:dyDescent="0.2">
      <c r="A105">
        <v>12</v>
      </c>
      <c r="B105">
        <v>3</v>
      </c>
      <c r="E105" s="1">
        <f t="shared" si="17"/>
        <v>13</v>
      </c>
      <c r="F105" s="140">
        <f t="shared" si="14"/>
        <v>6</v>
      </c>
      <c r="I105" s="1">
        <f t="shared" si="15"/>
        <v>1</v>
      </c>
      <c r="L105" s="1">
        <f t="shared" si="16"/>
        <v>5</v>
      </c>
    </row>
    <row r="106" spans="1:17" x14ac:dyDescent="0.2">
      <c r="A106">
        <v>12</v>
      </c>
      <c r="B106">
        <v>3</v>
      </c>
      <c r="E106" s="1">
        <f t="shared" si="17"/>
        <v>13</v>
      </c>
      <c r="F106" s="140">
        <f t="shared" si="14"/>
        <v>8</v>
      </c>
      <c r="I106" s="1">
        <f t="shared" si="15"/>
        <v>1</v>
      </c>
      <c r="L106" s="1">
        <f t="shared" si="16"/>
        <v>5</v>
      </c>
    </row>
    <row r="107" spans="1:17" x14ac:dyDescent="0.2">
      <c r="A107">
        <v>12</v>
      </c>
      <c r="B107">
        <v>3</v>
      </c>
      <c r="E107" s="1">
        <f t="shared" si="17"/>
        <v>9</v>
      </c>
      <c r="F107" s="140">
        <f t="shared" si="14"/>
        <v>4</v>
      </c>
      <c r="I107" s="1">
        <f t="shared" si="15"/>
        <v>0</v>
      </c>
      <c r="L107" s="1">
        <f t="shared" si="16"/>
        <v>4</v>
      </c>
    </row>
    <row r="108" spans="1:17" x14ac:dyDescent="0.2">
      <c r="A108">
        <v>12</v>
      </c>
      <c r="B108">
        <v>3</v>
      </c>
      <c r="E108" s="1">
        <f t="shared" si="17"/>
        <v>8</v>
      </c>
      <c r="F108" s="140">
        <f t="shared" si="14"/>
        <v>3</v>
      </c>
      <c r="I108" s="1">
        <f t="shared" si="15"/>
        <v>0</v>
      </c>
      <c r="L108" s="1">
        <f t="shared" si="16"/>
        <v>3</v>
      </c>
    </row>
    <row r="109" spans="1:17" x14ac:dyDescent="0.2">
      <c r="A109">
        <v>12</v>
      </c>
      <c r="B109">
        <v>7</v>
      </c>
      <c r="E109" s="50">
        <f>C10-E63-E155</f>
        <v>60</v>
      </c>
      <c r="F109" s="140">
        <f>B10-F63-F155</f>
        <v>14</v>
      </c>
      <c r="I109" s="1">
        <f>E10-I63-I155</f>
        <v>3</v>
      </c>
      <c r="L109" s="1">
        <f>D10-L63-L155</f>
        <v>1</v>
      </c>
    </row>
    <row r="110" spans="1:17" x14ac:dyDescent="0.2">
      <c r="A110">
        <v>12</v>
      </c>
      <c r="B110">
        <v>7</v>
      </c>
      <c r="E110" s="50">
        <f t="shared" ref="E110:E118" si="18">C11-E64-E156</f>
        <v>59</v>
      </c>
      <c r="F110" s="140">
        <f t="shared" ref="F110:F118" si="19">B11-F64-F156</f>
        <v>16</v>
      </c>
      <c r="I110" s="1">
        <f t="shared" ref="I110:I118" si="20">E11-I64-I156</f>
        <v>2</v>
      </c>
      <c r="L110" s="1">
        <f t="shared" ref="L110:L118" si="21">D11-L64-L156</f>
        <v>2</v>
      </c>
    </row>
    <row r="111" spans="1:17" x14ac:dyDescent="0.2">
      <c r="A111">
        <v>12</v>
      </c>
      <c r="B111">
        <v>7</v>
      </c>
      <c r="E111" s="50">
        <f t="shared" si="18"/>
        <v>65</v>
      </c>
      <c r="F111" s="140">
        <f t="shared" si="19"/>
        <v>16</v>
      </c>
      <c r="I111" s="1">
        <f t="shared" si="20"/>
        <v>2</v>
      </c>
      <c r="L111" s="1">
        <f t="shared" si="21"/>
        <v>2</v>
      </c>
    </row>
    <row r="112" spans="1:17" x14ac:dyDescent="0.2">
      <c r="A112">
        <v>12</v>
      </c>
      <c r="B112">
        <v>7</v>
      </c>
      <c r="E112" s="50">
        <f t="shared" si="18"/>
        <v>69</v>
      </c>
      <c r="F112" s="140">
        <f t="shared" si="19"/>
        <v>19</v>
      </c>
      <c r="I112" s="1">
        <f t="shared" si="20"/>
        <v>3</v>
      </c>
      <c r="L112" s="1">
        <f t="shared" si="21"/>
        <v>3</v>
      </c>
    </row>
    <row r="113" spans="1:12" x14ac:dyDescent="0.2">
      <c r="A113">
        <v>12</v>
      </c>
      <c r="B113">
        <v>7</v>
      </c>
      <c r="E113" s="50">
        <f t="shared" si="18"/>
        <v>75</v>
      </c>
      <c r="F113" s="140">
        <f t="shared" si="19"/>
        <v>18</v>
      </c>
      <c r="I113" s="1">
        <f t="shared" si="20"/>
        <v>3</v>
      </c>
      <c r="L113" s="1">
        <f t="shared" si="21"/>
        <v>3</v>
      </c>
    </row>
    <row r="114" spans="1:12" x14ac:dyDescent="0.2">
      <c r="A114">
        <v>12</v>
      </c>
      <c r="B114">
        <v>7</v>
      </c>
      <c r="E114" s="50">
        <f t="shared" si="18"/>
        <v>35</v>
      </c>
      <c r="F114" s="140">
        <f t="shared" si="19"/>
        <v>13</v>
      </c>
      <c r="I114" s="1">
        <f t="shared" si="20"/>
        <v>5</v>
      </c>
      <c r="L114" s="1">
        <f t="shared" si="21"/>
        <v>3</v>
      </c>
    </row>
    <row r="115" spans="1:12" x14ac:dyDescent="0.2">
      <c r="A115">
        <v>12</v>
      </c>
      <c r="B115">
        <v>7</v>
      </c>
      <c r="E115" s="50">
        <f t="shared" si="18"/>
        <v>63</v>
      </c>
      <c r="F115" s="140">
        <f t="shared" si="19"/>
        <v>15</v>
      </c>
      <c r="I115" s="1">
        <f t="shared" si="20"/>
        <v>0</v>
      </c>
      <c r="L115" s="1">
        <f t="shared" si="21"/>
        <v>3</v>
      </c>
    </row>
    <row r="116" spans="1:12" x14ac:dyDescent="0.2">
      <c r="A116">
        <v>12</v>
      </c>
      <c r="B116">
        <v>7</v>
      </c>
      <c r="E116" s="50">
        <f t="shared" si="18"/>
        <v>64</v>
      </c>
      <c r="F116" s="140">
        <f t="shared" si="19"/>
        <v>18</v>
      </c>
      <c r="I116" s="1">
        <f t="shared" si="20"/>
        <v>1</v>
      </c>
      <c r="L116" s="1">
        <f t="shared" si="21"/>
        <v>4</v>
      </c>
    </row>
    <row r="117" spans="1:12" x14ac:dyDescent="0.2">
      <c r="A117">
        <v>12</v>
      </c>
      <c r="B117">
        <v>7</v>
      </c>
      <c r="E117" s="50">
        <f t="shared" si="18"/>
        <v>50</v>
      </c>
      <c r="F117" s="140">
        <f t="shared" si="19"/>
        <v>21</v>
      </c>
      <c r="I117" s="1">
        <f t="shared" si="20"/>
        <v>3</v>
      </c>
      <c r="L117" s="1">
        <f t="shared" si="21"/>
        <v>4</v>
      </c>
    </row>
    <row r="118" spans="1:12" x14ac:dyDescent="0.2">
      <c r="A118">
        <v>12</v>
      </c>
      <c r="B118">
        <v>7</v>
      </c>
      <c r="E118" s="50">
        <f t="shared" si="18"/>
        <v>61</v>
      </c>
      <c r="F118" s="140">
        <f t="shared" si="19"/>
        <v>18</v>
      </c>
      <c r="I118" s="1">
        <f t="shared" si="20"/>
        <v>0</v>
      </c>
      <c r="L118" s="1">
        <f t="shared" si="21"/>
        <v>4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47</v>
      </c>
      <c r="F123" s="140">
        <f>B20-F77-F169</f>
        <v>14</v>
      </c>
      <c r="I123" s="1">
        <f>E20-I77-I169</f>
        <v>0</v>
      </c>
      <c r="L123" s="1">
        <f>D20-L77-L169</f>
        <v>0</v>
      </c>
    </row>
    <row r="124" spans="1:12" x14ac:dyDescent="0.2">
      <c r="A124">
        <v>12</v>
      </c>
      <c r="B124">
        <v>7</v>
      </c>
      <c r="E124" s="1">
        <f>C21-E78-E170</f>
        <v>42</v>
      </c>
      <c r="F124" s="140">
        <f>B21-F78-F170</f>
        <v>16</v>
      </c>
      <c r="I124" s="1">
        <f>E21-I78-I170</f>
        <v>1</v>
      </c>
      <c r="L124" s="1">
        <f>D21-L78-L170</f>
        <v>1</v>
      </c>
    </row>
    <row r="125" spans="1:12" x14ac:dyDescent="0.2">
      <c r="A125">
        <v>12</v>
      </c>
      <c r="B125">
        <v>7</v>
      </c>
      <c r="E125" s="1">
        <f>C22-E79-E171</f>
        <v>38</v>
      </c>
      <c r="F125" s="140">
        <f>B22-F79-F171</f>
        <v>19</v>
      </c>
      <c r="I125" s="1">
        <f>E22-I79-I171</f>
        <v>0</v>
      </c>
      <c r="L125" s="1">
        <f>D22-L79-L171</f>
        <v>1</v>
      </c>
    </row>
    <row r="126" spans="1:12" x14ac:dyDescent="0.2">
      <c r="A126">
        <v>12</v>
      </c>
      <c r="B126">
        <v>7</v>
      </c>
      <c r="E126" s="1">
        <f>J10-E80-E172</f>
        <v>48</v>
      </c>
      <c r="F126" s="140">
        <f>I10-F80-F172</f>
        <v>16</v>
      </c>
      <c r="I126" s="1">
        <f>L10-I80-I172</f>
        <v>1</v>
      </c>
      <c r="L126" s="1">
        <f>K10-L80-L172</f>
        <v>0</v>
      </c>
    </row>
    <row r="127" spans="1:12" x14ac:dyDescent="0.2">
      <c r="A127">
        <v>12</v>
      </c>
      <c r="B127">
        <v>7</v>
      </c>
      <c r="E127" s="1">
        <f t="shared" ref="E127:E138" si="22">J11-E81-E173</f>
        <v>47</v>
      </c>
      <c r="F127" s="140">
        <f t="shared" ref="F127:F138" si="23">I11-F81-F173</f>
        <v>16</v>
      </c>
      <c r="I127" s="1">
        <f t="shared" ref="I127:I138" si="24">L11-I81-I173</f>
        <v>0</v>
      </c>
      <c r="L127" s="1">
        <f t="shared" ref="L127:L138" si="25">K11-L81-L173</f>
        <v>0</v>
      </c>
    </row>
    <row r="128" spans="1:12" x14ac:dyDescent="0.2">
      <c r="A128">
        <v>12</v>
      </c>
      <c r="B128">
        <v>7</v>
      </c>
      <c r="E128" s="1">
        <f t="shared" si="22"/>
        <v>51</v>
      </c>
      <c r="F128" s="140">
        <f t="shared" si="23"/>
        <v>15</v>
      </c>
      <c r="I128" s="1">
        <f t="shared" si="24"/>
        <v>1</v>
      </c>
      <c r="L128" s="1">
        <f t="shared" si="25"/>
        <v>1</v>
      </c>
    </row>
    <row r="129" spans="1:12" x14ac:dyDescent="0.2">
      <c r="A129">
        <v>12</v>
      </c>
      <c r="B129">
        <v>7</v>
      </c>
      <c r="E129" s="1">
        <f t="shared" si="22"/>
        <v>56</v>
      </c>
      <c r="F129" s="140">
        <f t="shared" si="23"/>
        <v>24</v>
      </c>
      <c r="I129" s="1">
        <f t="shared" si="24"/>
        <v>0</v>
      </c>
      <c r="L129" s="1">
        <f t="shared" si="25"/>
        <v>1</v>
      </c>
    </row>
    <row r="130" spans="1:12" x14ac:dyDescent="0.2">
      <c r="A130">
        <v>12</v>
      </c>
      <c r="B130">
        <v>7</v>
      </c>
      <c r="E130" s="1">
        <f t="shared" si="22"/>
        <v>53</v>
      </c>
      <c r="F130" s="140">
        <f t="shared" si="23"/>
        <v>28</v>
      </c>
      <c r="I130" s="1">
        <f t="shared" si="24"/>
        <v>0</v>
      </c>
      <c r="L130" s="1">
        <f t="shared" si="25"/>
        <v>1</v>
      </c>
    </row>
    <row r="131" spans="1:12" x14ac:dyDescent="0.2">
      <c r="A131">
        <v>12</v>
      </c>
      <c r="B131">
        <v>7</v>
      </c>
      <c r="E131" s="1">
        <f t="shared" si="22"/>
        <v>47</v>
      </c>
      <c r="F131" s="140">
        <f t="shared" si="23"/>
        <v>25</v>
      </c>
      <c r="I131" s="1">
        <f t="shared" si="24"/>
        <v>1</v>
      </c>
      <c r="L131" s="1">
        <f t="shared" si="25"/>
        <v>0</v>
      </c>
    </row>
    <row r="132" spans="1:12" x14ac:dyDescent="0.2">
      <c r="A132">
        <v>12</v>
      </c>
      <c r="B132">
        <v>7</v>
      </c>
      <c r="E132" s="1">
        <f t="shared" si="22"/>
        <v>44</v>
      </c>
      <c r="F132" s="140">
        <f t="shared" si="23"/>
        <v>24</v>
      </c>
      <c r="I132" s="1">
        <f t="shared" si="24"/>
        <v>0</v>
      </c>
      <c r="L132" s="1">
        <f t="shared" si="25"/>
        <v>1</v>
      </c>
    </row>
    <row r="133" spans="1:12" x14ac:dyDescent="0.2">
      <c r="A133">
        <v>12</v>
      </c>
      <c r="B133">
        <v>7</v>
      </c>
      <c r="E133" s="1">
        <f t="shared" si="22"/>
        <v>40</v>
      </c>
      <c r="F133" s="140">
        <f t="shared" si="23"/>
        <v>13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12</v>
      </c>
      <c r="B134">
        <v>7</v>
      </c>
      <c r="E134" s="1">
        <f t="shared" si="22"/>
        <v>46</v>
      </c>
      <c r="F134" s="140">
        <f t="shared" si="23"/>
        <v>15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12</v>
      </c>
      <c r="B135">
        <v>7</v>
      </c>
      <c r="E135" s="1">
        <f t="shared" si="22"/>
        <v>67</v>
      </c>
      <c r="F135" s="140">
        <f t="shared" si="23"/>
        <v>16</v>
      </c>
      <c r="I135" s="1">
        <f t="shared" si="24"/>
        <v>0</v>
      </c>
      <c r="L135" s="1">
        <f t="shared" si="25"/>
        <v>1</v>
      </c>
    </row>
    <row r="136" spans="1:12" x14ac:dyDescent="0.2">
      <c r="A136">
        <v>12</v>
      </c>
      <c r="B136">
        <v>7</v>
      </c>
      <c r="E136" s="1">
        <f t="shared" si="22"/>
        <v>56</v>
      </c>
      <c r="F136" s="140">
        <f t="shared" si="23"/>
        <v>19</v>
      </c>
      <c r="I136" s="1">
        <f t="shared" si="24"/>
        <v>0</v>
      </c>
      <c r="L136" s="1">
        <f t="shared" si="25"/>
        <v>1</v>
      </c>
    </row>
    <row r="137" spans="1:12" x14ac:dyDescent="0.2">
      <c r="A137">
        <v>12</v>
      </c>
      <c r="B137">
        <v>7</v>
      </c>
      <c r="E137" s="1">
        <f t="shared" si="22"/>
        <v>57</v>
      </c>
      <c r="F137" s="140">
        <f t="shared" si="23"/>
        <v>22</v>
      </c>
      <c r="I137" s="1">
        <f t="shared" si="24"/>
        <v>1</v>
      </c>
      <c r="L137" s="1">
        <f t="shared" si="25"/>
        <v>0</v>
      </c>
    </row>
    <row r="138" spans="1:12" x14ac:dyDescent="0.2">
      <c r="A138">
        <v>12</v>
      </c>
      <c r="B138">
        <v>7</v>
      </c>
      <c r="E138" s="1">
        <f t="shared" si="22"/>
        <v>53</v>
      </c>
      <c r="F138" s="140">
        <f t="shared" si="23"/>
        <v>12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48</v>
      </c>
      <c r="F143" s="140">
        <f>P10-F97-F189</f>
        <v>20</v>
      </c>
      <c r="I143" s="1">
        <f>S10-I97-I189</f>
        <v>0</v>
      </c>
      <c r="L143" s="1">
        <f>R10-L97-L189</f>
        <v>2</v>
      </c>
    </row>
    <row r="144" spans="1:12" x14ac:dyDescent="0.2">
      <c r="A144">
        <v>12</v>
      </c>
      <c r="B144">
        <v>7</v>
      </c>
      <c r="E144" s="1">
        <f t="shared" ref="E144:E154" si="26">Q11-E98-E190</f>
        <v>43</v>
      </c>
      <c r="F144" s="140">
        <f t="shared" ref="F144:F154" si="27">P11-F98-F190</f>
        <v>18</v>
      </c>
      <c r="I144" s="1">
        <f t="shared" ref="I144:I154" si="28">S11-I98-I190</f>
        <v>1</v>
      </c>
      <c r="L144" s="1">
        <f t="shared" ref="L144:L154" si="29">R11-L98-L190</f>
        <v>3</v>
      </c>
    </row>
    <row r="145" spans="1:17" x14ac:dyDescent="0.2">
      <c r="A145">
        <v>12</v>
      </c>
      <c r="B145">
        <v>7</v>
      </c>
      <c r="E145" s="1">
        <f t="shared" si="26"/>
        <v>57</v>
      </c>
      <c r="F145" s="140">
        <f t="shared" si="27"/>
        <v>24</v>
      </c>
      <c r="I145" s="1">
        <f t="shared" si="28"/>
        <v>0</v>
      </c>
      <c r="L145" s="1">
        <f t="shared" si="29"/>
        <v>3</v>
      </c>
    </row>
    <row r="146" spans="1:17" x14ac:dyDescent="0.2">
      <c r="A146">
        <v>12</v>
      </c>
      <c r="B146">
        <v>7</v>
      </c>
      <c r="E146" s="1">
        <f t="shared" si="26"/>
        <v>57</v>
      </c>
      <c r="F146" s="140">
        <f t="shared" si="27"/>
        <v>21</v>
      </c>
      <c r="I146" s="1">
        <f t="shared" si="28"/>
        <v>0</v>
      </c>
      <c r="L146" s="1">
        <f t="shared" si="29"/>
        <v>3</v>
      </c>
    </row>
    <row r="147" spans="1:17" x14ac:dyDescent="0.2">
      <c r="A147">
        <v>12</v>
      </c>
      <c r="B147">
        <v>7</v>
      </c>
      <c r="E147" s="1">
        <f t="shared" si="26"/>
        <v>62</v>
      </c>
      <c r="F147" s="140">
        <f t="shared" si="27"/>
        <v>24</v>
      </c>
      <c r="I147" s="1">
        <f t="shared" si="28"/>
        <v>1</v>
      </c>
      <c r="L147" s="1">
        <f t="shared" si="29"/>
        <v>4</v>
      </c>
    </row>
    <row r="148" spans="1:17" x14ac:dyDescent="0.2">
      <c r="A148">
        <v>12</v>
      </c>
      <c r="B148">
        <v>7</v>
      </c>
      <c r="E148" s="1">
        <f t="shared" si="26"/>
        <v>81</v>
      </c>
      <c r="F148" s="140">
        <f t="shared" si="27"/>
        <v>26</v>
      </c>
      <c r="I148" s="1">
        <f t="shared" si="28"/>
        <v>1</v>
      </c>
      <c r="L148" s="1">
        <f t="shared" si="29"/>
        <v>4</v>
      </c>
    </row>
    <row r="149" spans="1:17" x14ac:dyDescent="0.2">
      <c r="A149">
        <v>12</v>
      </c>
      <c r="B149">
        <v>7</v>
      </c>
      <c r="E149" s="1">
        <f t="shared" si="26"/>
        <v>73</v>
      </c>
      <c r="F149" s="140">
        <f t="shared" si="27"/>
        <v>24</v>
      </c>
      <c r="I149" s="1">
        <f t="shared" si="28"/>
        <v>0</v>
      </c>
      <c r="L149" s="1">
        <f t="shared" si="29"/>
        <v>3</v>
      </c>
    </row>
    <row r="150" spans="1:17" x14ac:dyDescent="0.2">
      <c r="A150">
        <v>12</v>
      </c>
      <c r="B150">
        <v>7</v>
      </c>
      <c r="E150" s="1">
        <f t="shared" si="26"/>
        <v>90</v>
      </c>
      <c r="F150" s="140">
        <f t="shared" si="27"/>
        <v>29</v>
      </c>
      <c r="I150" s="1">
        <f t="shared" si="28"/>
        <v>1</v>
      </c>
      <c r="L150" s="1">
        <f t="shared" si="29"/>
        <v>4</v>
      </c>
    </row>
    <row r="151" spans="1:17" x14ac:dyDescent="0.2">
      <c r="A151">
        <v>12</v>
      </c>
      <c r="B151">
        <v>7</v>
      </c>
      <c r="E151" s="1">
        <f t="shared" si="26"/>
        <v>107</v>
      </c>
      <c r="F151" s="140">
        <f t="shared" si="27"/>
        <v>39</v>
      </c>
      <c r="I151" s="1">
        <f t="shared" si="28"/>
        <v>1</v>
      </c>
      <c r="L151" s="1">
        <f t="shared" si="29"/>
        <v>3</v>
      </c>
    </row>
    <row r="152" spans="1:17" x14ac:dyDescent="0.2">
      <c r="A152">
        <v>12</v>
      </c>
      <c r="B152">
        <v>7</v>
      </c>
      <c r="E152" s="1">
        <f t="shared" si="26"/>
        <v>111</v>
      </c>
      <c r="F152" s="140">
        <f t="shared" si="27"/>
        <v>50</v>
      </c>
      <c r="I152" s="1">
        <f t="shared" si="28"/>
        <v>1</v>
      </c>
      <c r="L152" s="1">
        <f t="shared" si="29"/>
        <v>4</v>
      </c>
    </row>
    <row r="153" spans="1:17" x14ac:dyDescent="0.2">
      <c r="A153">
        <v>12</v>
      </c>
      <c r="B153">
        <v>7</v>
      </c>
      <c r="E153" s="1">
        <f t="shared" si="26"/>
        <v>81</v>
      </c>
      <c r="F153" s="140">
        <f t="shared" si="27"/>
        <v>24</v>
      </c>
      <c r="I153" s="1">
        <f t="shared" si="28"/>
        <v>1</v>
      </c>
      <c r="L153" s="1">
        <f t="shared" si="29"/>
        <v>2</v>
      </c>
    </row>
    <row r="154" spans="1:17" x14ac:dyDescent="0.2">
      <c r="A154">
        <v>12</v>
      </c>
      <c r="B154">
        <v>7</v>
      </c>
      <c r="E154" s="1">
        <f t="shared" si="26"/>
        <v>71</v>
      </c>
      <c r="F154" s="140">
        <f t="shared" si="27"/>
        <v>24</v>
      </c>
      <c r="I154" s="1">
        <f t="shared" si="28"/>
        <v>0</v>
      </c>
      <c r="L154" s="1">
        <f t="shared" si="29"/>
        <v>3</v>
      </c>
    </row>
    <row r="155" spans="1:17" x14ac:dyDescent="0.2">
      <c r="A155">
        <v>12</v>
      </c>
      <c r="B155">
        <v>31</v>
      </c>
      <c r="E155" s="58">
        <f>INT(C10*$Q$157)</f>
        <v>5</v>
      </c>
      <c r="F155" s="139">
        <f>INT(B10*$Q$158)</f>
        <v>1</v>
      </c>
      <c r="G155" s="6"/>
      <c r="H155" s="6"/>
      <c r="I155" s="6">
        <f>INT(E10*$Q$159)</f>
        <v>0</v>
      </c>
      <c r="J155" s="6"/>
      <c r="K155" s="6"/>
      <c r="L155" s="6">
        <f>INT(D10*$Q$160)</f>
        <v>1</v>
      </c>
    </row>
    <row r="156" spans="1:17" x14ac:dyDescent="0.2">
      <c r="A156">
        <v>12</v>
      </c>
      <c r="B156">
        <v>31</v>
      </c>
      <c r="E156" s="58">
        <f t="shared" ref="E156:E164" si="30">INT(C11*$Q$157)</f>
        <v>4</v>
      </c>
      <c r="F156" s="139">
        <f t="shared" ref="F156:F164" si="31">INT(B11*$Q$158)</f>
        <v>1</v>
      </c>
      <c r="G156" s="6"/>
      <c r="H156" s="6"/>
      <c r="I156" s="6">
        <f t="shared" ref="I156:I164" si="32">INT(E11*$Q$159)</f>
        <v>0</v>
      </c>
      <c r="J156" s="6"/>
      <c r="K156" s="6"/>
      <c r="L156" s="6">
        <f t="shared" ref="L156:L164" si="33">INT(D11*$Q$160)</f>
        <v>0</v>
      </c>
    </row>
    <row r="157" spans="1:17" x14ac:dyDescent="0.2">
      <c r="A157">
        <v>12</v>
      </c>
      <c r="B157">
        <v>31</v>
      </c>
      <c r="E157" s="58">
        <f t="shared" si="30"/>
        <v>5</v>
      </c>
      <c r="F157" s="139">
        <f t="shared" si="31"/>
        <v>1</v>
      </c>
      <c r="G157" s="6"/>
      <c r="H157" s="6"/>
      <c r="I157" s="6">
        <f t="shared" si="32"/>
        <v>0</v>
      </c>
      <c r="J157" s="6"/>
      <c r="K157" s="6"/>
      <c r="L157" s="6">
        <f t="shared" si="33"/>
        <v>1</v>
      </c>
      <c r="O157" s="6"/>
      <c r="P157" s="6" t="s">
        <v>103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5</v>
      </c>
      <c r="F158" s="139">
        <f t="shared" si="31"/>
        <v>2</v>
      </c>
      <c r="G158" s="6"/>
      <c r="H158" s="6"/>
      <c r="I158" s="6">
        <f t="shared" si="32"/>
        <v>1</v>
      </c>
      <c r="J158" s="6"/>
      <c r="K158" s="6"/>
      <c r="L158" s="6">
        <f t="shared" si="33"/>
        <v>1</v>
      </c>
      <c r="O158" s="6"/>
      <c r="P158" s="6" t="s">
        <v>104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6</v>
      </c>
      <c r="F159" s="139">
        <f t="shared" si="31"/>
        <v>1</v>
      </c>
      <c r="G159" s="6"/>
      <c r="H159" s="6"/>
      <c r="I159" s="6">
        <f t="shared" si="32"/>
        <v>0</v>
      </c>
      <c r="J159" s="6"/>
      <c r="K159" s="6"/>
      <c r="L159" s="6">
        <f t="shared" si="33"/>
        <v>3</v>
      </c>
      <c r="O159" s="6"/>
      <c r="P159" s="6" t="s">
        <v>105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2</v>
      </c>
      <c r="F160" s="139">
        <f t="shared" si="31"/>
        <v>1</v>
      </c>
      <c r="G160" s="6"/>
      <c r="H160" s="6"/>
      <c r="I160" s="6">
        <f t="shared" si="32"/>
        <v>1</v>
      </c>
      <c r="J160" s="6"/>
      <c r="K160" s="6"/>
      <c r="L160" s="6">
        <f t="shared" si="33"/>
        <v>1</v>
      </c>
      <c r="O160" s="6"/>
      <c r="P160" s="6" t="s">
        <v>106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5</v>
      </c>
      <c r="F161" s="139">
        <f t="shared" si="31"/>
        <v>1</v>
      </c>
      <c r="G161" s="6"/>
      <c r="H161" s="6"/>
      <c r="I161" s="6">
        <f t="shared" si="32"/>
        <v>0</v>
      </c>
      <c r="J161" s="6"/>
      <c r="K161" s="6"/>
      <c r="L161" s="6">
        <f t="shared" si="33"/>
        <v>2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5</v>
      </c>
      <c r="F162" s="139">
        <f t="shared" si="31"/>
        <v>1</v>
      </c>
      <c r="G162" s="6"/>
      <c r="H162" s="6"/>
      <c r="I162" s="6">
        <f t="shared" si="32"/>
        <v>0</v>
      </c>
      <c r="J162" s="6"/>
      <c r="K162" s="6"/>
      <c r="L162" s="6">
        <f t="shared" si="33"/>
        <v>3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4</v>
      </c>
      <c r="F163" s="139">
        <f t="shared" si="31"/>
        <v>2</v>
      </c>
      <c r="G163" s="6"/>
      <c r="H163" s="6"/>
      <c r="I163" s="6">
        <f t="shared" si="32"/>
        <v>1</v>
      </c>
      <c r="J163" s="6"/>
      <c r="K163" s="6"/>
      <c r="L163" s="6">
        <f t="shared" si="33"/>
        <v>3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5</v>
      </c>
      <c r="F164" s="139">
        <f t="shared" si="31"/>
        <v>2</v>
      </c>
      <c r="G164" s="6"/>
      <c r="H164" s="6"/>
      <c r="I164" s="6">
        <f t="shared" si="32"/>
        <v>0</v>
      </c>
      <c r="J164" s="6"/>
      <c r="K164" s="6"/>
      <c r="L164" s="6">
        <f t="shared" si="33"/>
        <v>3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9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9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9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9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5</v>
      </c>
      <c r="F169" s="139">
        <f>INT(B20*$Q$172)</f>
        <v>1</v>
      </c>
      <c r="G169" s="6"/>
      <c r="H169" s="6"/>
      <c r="I169" s="6">
        <f>INT(E20*$Q$173)</f>
        <v>1</v>
      </c>
      <c r="J169" s="6"/>
      <c r="K169" s="6"/>
      <c r="L169" s="6">
        <f>INT(D20*$Q$174)</f>
        <v>3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5</v>
      </c>
      <c r="F170" s="139">
        <f>INT(B21*$Q$172)</f>
        <v>1</v>
      </c>
      <c r="G170" s="6"/>
      <c r="H170" s="6"/>
      <c r="I170" s="6">
        <f>INT(E21*$Q$173)</f>
        <v>0</v>
      </c>
      <c r="J170" s="6"/>
      <c r="K170" s="6"/>
      <c r="L170" s="6">
        <f>INT(D21*$Q$174)</f>
        <v>2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4</v>
      </c>
      <c r="F171" s="139">
        <f>INT(B22*$Q$172)</f>
        <v>2</v>
      </c>
      <c r="G171" s="6"/>
      <c r="H171" s="6"/>
      <c r="I171" s="6">
        <f>INT(E22*$Q$173)</f>
        <v>1</v>
      </c>
      <c r="J171" s="6"/>
      <c r="K171" s="6"/>
      <c r="L171" s="6">
        <f>INT(D22*$Q$174)</f>
        <v>4</v>
      </c>
      <c r="O171" s="6"/>
      <c r="P171" s="6" t="s">
        <v>103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6</v>
      </c>
      <c r="F172" s="139">
        <f>INT(I10*$Q$172)</f>
        <v>2</v>
      </c>
      <c r="G172" s="6"/>
      <c r="H172" s="6"/>
      <c r="I172" s="6">
        <f>INT(L10*$Q$173)</f>
        <v>0</v>
      </c>
      <c r="J172" s="6"/>
      <c r="K172" s="6"/>
      <c r="L172" s="6">
        <f>INT(K10*$Q$174)</f>
        <v>4</v>
      </c>
      <c r="O172" s="6"/>
      <c r="P172" s="6" t="s">
        <v>104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5</v>
      </c>
      <c r="F173" s="139">
        <f t="shared" ref="F173:F184" si="35">INT(I11*$Q$172)</f>
        <v>1</v>
      </c>
      <c r="G173" s="6"/>
      <c r="H173" s="6"/>
      <c r="I173" s="6">
        <f t="shared" ref="I173:I184" si="36">INT(L11*$Q$173)</f>
        <v>0</v>
      </c>
      <c r="J173" s="6"/>
      <c r="K173" s="6"/>
      <c r="L173" s="6">
        <f t="shared" ref="L173:L184" si="37">INT(K11*$Q$174)</f>
        <v>3</v>
      </c>
      <c r="O173" s="6"/>
      <c r="P173" s="6" t="s">
        <v>105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6</v>
      </c>
      <c r="F174" s="139">
        <f t="shared" si="35"/>
        <v>1</v>
      </c>
      <c r="G174" s="6"/>
      <c r="H174" s="6"/>
      <c r="I174" s="6">
        <f t="shared" si="36"/>
        <v>0</v>
      </c>
      <c r="J174" s="6"/>
      <c r="K174" s="6"/>
      <c r="L174" s="6">
        <f t="shared" si="37"/>
        <v>3</v>
      </c>
      <c r="O174" s="6"/>
      <c r="P174" s="6" t="s">
        <v>106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7</v>
      </c>
      <c r="F175" s="139">
        <f t="shared" si="35"/>
        <v>2</v>
      </c>
      <c r="I175" s="6">
        <f t="shared" si="36"/>
        <v>1</v>
      </c>
      <c r="L175" s="6">
        <f t="shared" si="37"/>
        <v>4</v>
      </c>
    </row>
    <row r="176" spans="1:17" x14ac:dyDescent="0.2">
      <c r="A176">
        <v>12</v>
      </c>
      <c r="B176">
        <v>31</v>
      </c>
      <c r="E176" s="6">
        <f t="shared" si="34"/>
        <v>6</v>
      </c>
      <c r="F176" s="139">
        <f t="shared" si="35"/>
        <v>3</v>
      </c>
      <c r="I176" s="6">
        <f t="shared" si="36"/>
        <v>1</v>
      </c>
      <c r="L176" s="6">
        <f t="shared" si="37"/>
        <v>5</v>
      </c>
    </row>
    <row r="177" spans="1:17" x14ac:dyDescent="0.2">
      <c r="A177">
        <v>12</v>
      </c>
      <c r="B177">
        <v>31</v>
      </c>
      <c r="E177" s="6">
        <f t="shared" si="34"/>
        <v>5</v>
      </c>
      <c r="F177" s="139">
        <f t="shared" si="35"/>
        <v>3</v>
      </c>
      <c r="I177" s="6">
        <f t="shared" si="36"/>
        <v>0</v>
      </c>
      <c r="L177" s="6">
        <f t="shared" si="37"/>
        <v>4</v>
      </c>
    </row>
    <row r="178" spans="1:17" x14ac:dyDescent="0.2">
      <c r="A178">
        <v>12</v>
      </c>
      <c r="B178">
        <v>31</v>
      </c>
      <c r="E178" s="6">
        <f t="shared" si="34"/>
        <v>5</v>
      </c>
      <c r="F178" s="139">
        <f t="shared" si="35"/>
        <v>2</v>
      </c>
      <c r="I178" s="6">
        <f t="shared" si="36"/>
        <v>1</v>
      </c>
      <c r="L178" s="6">
        <f t="shared" si="37"/>
        <v>4</v>
      </c>
    </row>
    <row r="179" spans="1:17" x14ac:dyDescent="0.2">
      <c r="A179">
        <v>12</v>
      </c>
      <c r="B179">
        <v>31</v>
      </c>
      <c r="E179" s="6">
        <f t="shared" si="34"/>
        <v>5</v>
      </c>
      <c r="F179" s="139">
        <f t="shared" si="35"/>
        <v>1</v>
      </c>
      <c r="I179" s="6">
        <f t="shared" si="36"/>
        <v>1</v>
      </c>
      <c r="L179" s="6">
        <f t="shared" si="37"/>
        <v>3</v>
      </c>
    </row>
    <row r="180" spans="1:17" x14ac:dyDescent="0.2">
      <c r="A180">
        <v>12</v>
      </c>
      <c r="B180">
        <v>31</v>
      </c>
      <c r="E180" s="6">
        <f t="shared" si="34"/>
        <v>5</v>
      </c>
      <c r="F180" s="139">
        <f t="shared" si="35"/>
        <v>1</v>
      </c>
      <c r="I180" s="6">
        <f t="shared" si="36"/>
        <v>0</v>
      </c>
      <c r="L180" s="6">
        <f t="shared" si="37"/>
        <v>4</v>
      </c>
    </row>
    <row r="181" spans="1:17" x14ac:dyDescent="0.2">
      <c r="A181">
        <v>12</v>
      </c>
      <c r="B181">
        <v>31</v>
      </c>
      <c r="E181" s="6">
        <f t="shared" si="34"/>
        <v>8</v>
      </c>
      <c r="F181" s="139">
        <f t="shared" si="35"/>
        <v>2</v>
      </c>
      <c r="I181" s="6">
        <f t="shared" si="36"/>
        <v>0</v>
      </c>
      <c r="L181" s="6">
        <f t="shared" si="37"/>
        <v>4</v>
      </c>
    </row>
    <row r="182" spans="1:17" x14ac:dyDescent="0.2">
      <c r="A182">
        <v>12</v>
      </c>
      <c r="B182">
        <v>31</v>
      </c>
      <c r="E182" s="6">
        <f t="shared" si="34"/>
        <v>7</v>
      </c>
      <c r="F182" s="139">
        <f t="shared" si="35"/>
        <v>2</v>
      </c>
      <c r="I182" s="6">
        <f t="shared" si="36"/>
        <v>1</v>
      </c>
      <c r="L182" s="6">
        <f t="shared" si="37"/>
        <v>2</v>
      </c>
    </row>
    <row r="183" spans="1:17" x14ac:dyDescent="0.2">
      <c r="A183">
        <v>12</v>
      </c>
      <c r="B183">
        <v>31</v>
      </c>
      <c r="E183" s="6">
        <f t="shared" si="34"/>
        <v>7</v>
      </c>
      <c r="F183" s="139">
        <f t="shared" si="35"/>
        <v>2</v>
      </c>
      <c r="I183" s="6">
        <f t="shared" si="36"/>
        <v>0</v>
      </c>
      <c r="L183" s="6">
        <f t="shared" si="37"/>
        <v>4</v>
      </c>
    </row>
    <row r="184" spans="1:17" x14ac:dyDescent="0.2">
      <c r="A184">
        <v>12</v>
      </c>
      <c r="B184">
        <v>31</v>
      </c>
      <c r="E184" s="6">
        <f t="shared" si="34"/>
        <v>6</v>
      </c>
      <c r="F184" s="139">
        <f t="shared" si="35"/>
        <v>1</v>
      </c>
      <c r="I184" s="6">
        <f t="shared" si="36"/>
        <v>2</v>
      </c>
      <c r="L184" s="6">
        <f t="shared" si="37"/>
        <v>4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6</v>
      </c>
      <c r="F189" s="140">
        <f>INT(P10*$Q$192)</f>
        <v>2</v>
      </c>
      <c r="I189" s="1">
        <f>INT(S10*$Q$193)</f>
        <v>0</v>
      </c>
      <c r="L189" s="1">
        <f>INT(R10*$Q$194)</f>
        <v>1</v>
      </c>
    </row>
    <row r="190" spans="1:17" x14ac:dyDescent="0.2">
      <c r="A190">
        <v>12</v>
      </c>
      <c r="B190">
        <v>31</v>
      </c>
      <c r="E190" s="1">
        <f t="shared" ref="E190:E200" si="38">INT(Q11*$Q$191)</f>
        <v>5</v>
      </c>
      <c r="F190" s="140">
        <f t="shared" ref="F190:F200" si="39">INT(P11*$Q$192)</f>
        <v>2</v>
      </c>
      <c r="I190" s="1">
        <f t="shared" ref="I190:I200" si="40">INT(S11*$Q$193)</f>
        <v>0</v>
      </c>
      <c r="L190" s="1">
        <f t="shared" ref="L190:L200" si="41">INT(R11*$Q$194)</f>
        <v>1</v>
      </c>
    </row>
    <row r="191" spans="1:17" x14ac:dyDescent="0.2">
      <c r="A191">
        <v>12</v>
      </c>
      <c r="B191">
        <v>31</v>
      </c>
      <c r="E191" s="1">
        <f t="shared" si="38"/>
        <v>6</v>
      </c>
      <c r="F191" s="140">
        <f t="shared" si="39"/>
        <v>3</v>
      </c>
      <c r="I191" s="1">
        <f t="shared" si="40"/>
        <v>0</v>
      </c>
      <c r="L191" s="1">
        <f t="shared" si="41"/>
        <v>2</v>
      </c>
      <c r="O191" s="6"/>
      <c r="P191" s="6" t="s">
        <v>103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6</v>
      </c>
      <c r="F192" s="140">
        <f t="shared" si="39"/>
        <v>2</v>
      </c>
      <c r="I192" s="1">
        <f t="shared" si="40"/>
        <v>0</v>
      </c>
      <c r="L192" s="1">
        <f t="shared" si="41"/>
        <v>1</v>
      </c>
      <c r="O192" s="6"/>
      <c r="P192" s="6" t="s">
        <v>104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7</v>
      </c>
      <c r="F193" s="140">
        <f t="shared" si="39"/>
        <v>3</v>
      </c>
      <c r="I193" s="1">
        <f t="shared" si="40"/>
        <v>1</v>
      </c>
      <c r="L193" s="1">
        <f t="shared" si="41"/>
        <v>3</v>
      </c>
      <c r="O193" s="6"/>
      <c r="P193" s="6" t="s">
        <v>105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9</v>
      </c>
      <c r="F194" s="140">
        <f t="shared" si="39"/>
        <v>3</v>
      </c>
      <c r="I194" s="1">
        <f t="shared" si="40"/>
        <v>0</v>
      </c>
      <c r="L194" s="1">
        <f t="shared" si="41"/>
        <v>2</v>
      </c>
      <c r="O194" s="6"/>
      <c r="P194" s="6" t="s">
        <v>106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9</v>
      </c>
      <c r="F195" s="140">
        <f t="shared" si="39"/>
        <v>2</v>
      </c>
      <c r="I195" s="1">
        <f t="shared" si="40"/>
        <v>0</v>
      </c>
      <c r="L195" s="1">
        <f t="shared" si="41"/>
        <v>2</v>
      </c>
    </row>
    <row r="196" spans="1:17" x14ac:dyDescent="0.2">
      <c r="A196">
        <v>12</v>
      </c>
      <c r="B196">
        <v>31</v>
      </c>
      <c r="E196" s="1">
        <f t="shared" si="38"/>
        <v>11</v>
      </c>
      <c r="F196" s="140">
        <f t="shared" si="39"/>
        <v>3</v>
      </c>
      <c r="I196" s="1">
        <f t="shared" si="40"/>
        <v>0</v>
      </c>
      <c r="L196" s="1">
        <f t="shared" si="41"/>
        <v>2</v>
      </c>
    </row>
    <row r="197" spans="1:17" x14ac:dyDescent="0.2">
      <c r="A197">
        <v>12</v>
      </c>
      <c r="B197">
        <v>31</v>
      </c>
      <c r="E197" s="1">
        <f t="shared" si="38"/>
        <v>13</v>
      </c>
      <c r="F197" s="140">
        <f t="shared" si="39"/>
        <v>4</v>
      </c>
      <c r="I197" s="1">
        <f t="shared" si="40"/>
        <v>0</v>
      </c>
      <c r="L197" s="1">
        <f t="shared" si="41"/>
        <v>2</v>
      </c>
    </row>
    <row r="198" spans="1:17" x14ac:dyDescent="0.2">
      <c r="A198">
        <v>12</v>
      </c>
      <c r="B198">
        <v>31</v>
      </c>
      <c r="E198" s="1">
        <f t="shared" si="38"/>
        <v>13</v>
      </c>
      <c r="F198" s="140">
        <f t="shared" si="39"/>
        <v>6</v>
      </c>
      <c r="I198" s="1">
        <f t="shared" si="40"/>
        <v>0</v>
      </c>
      <c r="L198" s="1">
        <f t="shared" si="41"/>
        <v>2</v>
      </c>
    </row>
    <row r="199" spans="1:17" x14ac:dyDescent="0.2">
      <c r="A199">
        <v>12</v>
      </c>
      <c r="B199">
        <v>31</v>
      </c>
      <c r="E199" s="1">
        <f t="shared" si="38"/>
        <v>9</v>
      </c>
      <c r="F199" s="140">
        <f t="shared" si="39"/>
        <v>3</v>
      </c>
      <c r="I199" s="1">
        <f t="shared" si="40"/>
        <v>0</v>
      </c>
      <c r="L199" s="1">
        <f t="shared" si="41"/>
        <v>2</v>
      </c>
    </row>
    <row r="200" spans="1:17" x14ac:dyDescent="0.2">
      <c r="A200">
        <v>12</v>
      </c>
      <c r="B200">
        <v>31</v>
      </c>
      <c r="E200" s="1">
        <f t="shared" si="38"/>
        <v>8</v>
      </c>
      <c r="F200" s="140">
        <f t="shared" si="39"/>
        <v>2</v>
      </c>
      <c r="I200" s="1">
        <f t="shared" si="40"/>
        <v>0</v>
      </c>
      <c r="L200" s="1">
        <f t="shared" si="41"/>
        <v>1</v>
      </c>
    </row>
  </sheetData>
  <mergeCells count="35"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8" workbookViewId="0">
      <selection activeCell="W18" sqref="W18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tr">
        <f>'G-1'!E4:H4</f>
        <v>DE OBRA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tr">
        <f>'G-1'!D5:H5</f>
        <v>CL 58 - CR 54</v>
      </c>
      <c r="E5" s="178"/>
      <c r="F5" s="178"/>
      <c r="G5" s="178"/>
      <c r="H5" s="178"/>
      <c r="I5" s="172" t="s">
        <v>53</v>
      </c>
      <c r="J5" s="172"/>
      <c r="K5" s="172"/>
      <c r="L5" s="179">
        <f>'G-1'!L5:N5</f>
        <v>5354</v>
      </c>
      <c r="M5" s="179"/>
      <c r="N5" s="179"/>
      <c r="O5" s="14"/>
      <c r="P5" s="172" t="s">
        <v>57</v>
      </c>
      <c r="Q5" s="172"/>
      <c r="R5" s="172"/>
      <c r="S5" s="177" t="s">
        <v>63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165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f>'G-1'!S6:U6</f>
        <v>43857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>
        <v>5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20</v>
      </c>
      <c r="C10" s="48">
        <v>130</v>
      </c>
      <c r="D10" s="48">
        <v>25</v>
      </c>
      <c r="E10" s="48">
        <v>5</v>
      </c>
      <c r="F10" s="134">
        <f>B10*0.5+C10*1+D10*2+E10*2.5</f>
        <v>202.5</v>
      </c>
      <c r="G10" s="4"/>
      <c r="H10" s="21" t="s">
        <v>4</v>
      </c>
      <c r="I10" s="48">
        <v>27</v>
      </c>
      <c r="J10" s="48">
        <v>110</v>
      </c>
      <c r="K10" s="48">
        <v>32</v>
      </c>
      <c r="L10" s="48">
        <v>2</v>
      </c>
      <c r="M10" s="134">
        <f>I10*0.5+J10*1+K10*2+L10*2.5</f>
        <v>192.5</v>
      </c>
      <c r="N10" s="11">
        <f>F20+F21+F22+M10</f>
        <v>731</v>
      </c>
      <c r="O10" s="21" t="s">
        <v>43</v>
      </c>
      <c r="P10" s="48">
        <v>29</v>
      </c>
      <c r="Q10" s="48">
        <v>112</v>
      </c>
      <c r="R10" s="48">
        <v>26</v>
      </c>
      <c r="S10" s="48">
        <v>3</v>
      </c>
      <c r="T10" s="134">
        <f>P10*0.5+Q10*1+R10*2+S10*2.5</f>
        <v>186</v>
      </c>
      <c r="U10" s="12"/>
      <c r="W10" s="1"/>
      <c r="X10" s="1"/>
      <c r="Y10" s="1" t="s">
        <v>83</v>
      </c>
      <c r="Z10" s="50">
        <v>387.5</v>
      </c>
      <c r="AA10" s="1"/>
    </row>
    <row r="11" spans="1:28" ht="24" customHeight="1" x14ac:dyDescent="0.2">
      <c r="A11" s="20" t="s">
        <v>14</v>
      </c>
      <c r="B11" s="48">
        <v>28</v>
      </c>
      <c r="C11" s="48">
        <v>143</v>
      </c>
      <c r="D11" s="48">
        <v>27</v>
      </c>
      <c r="E11" s="48">
        <v>3</v>
      </c>
      <c r="F11" s="134">
        <f t="shared" ref="F11:F22" si="0">B11*0.5+C11*1+D11*2+E11*2.5</f>
        <v>218.5</v>
      </c>
      <c r="G11" s="4"/>
      <c r="H11" s="21" t="s">
        <v>5</v>
      </c>
      <c r="I11" s="48">
        <v>20</v>
      </c>
      <c r="J11" s="48">
        <v>90</v>
      </c>
      <c r="K11" s="48">
        <v>27</v>
      </c>
      <c r="L11" s="48">
        <v>5</v>
      </c>
      <c r="M11" s="134">
        <f t="shared" ref="M11:M22" si="1">I11*0.5+J11*1+K11*2+L11*2.5</f>
        <v>166.5</v>
      </c>
      <c r="N11" s="11">
        <f>F21+F22+M10+M11</f>
        <v>724.5</v>
      </c>
      <c r="O11" s="21" t="s">
        <v>44</v>
      </c>
      <c r="P11" s="48">
        <v>26</v>
      </c>
      <c r="Q11" s="48">
        <v>105</v>
      </c>
      <c r="R11" s="48">
        <v>28</v>
      </c>
      <c r="S11" s="48">
        <v>3</v>
      </c>
      <c r="T11" s="134">
        <f t="shared" ref="T11:T21" si="2">P11*0.5+Q11*1+R11*2+S11*2.5</f>
        <v>181.5</v>
      </c>
      <c r="U11" s="4"/>
      <c r="W11" s="1"/>
      <c r="X11" s="1"/>
      <c r="Y11" s="1" t="s">
        <v>80</v>
      </c>
      <c r="Z11" s="50">
        <v>402</v>
      </c>
      <c r="AA11" s="1"/>
    </row>
    <row r="12" spans="1:28" ht="24" customHeight="1" x14ac:dyDescent="0.2">
      <c r="A12" s="20" t="s">
        <v>17</v>
      </c>
      <c r="B12" s="48">
        <v>24</v>
      </c>
      <c r="C12" s="48">
        <v>138</v>
      </c>
      <c r="D12" s="48">
        <v>29</v>
      </c>
      <c r="E12" s="48">
        <v>3</v>
      </c>
      <c r="F12" s="134">
        <f t="shared" si="0"/>
        <v>215.5</v>
      </c>
      <c r="G12" s="4"/>
      <c r="H12" s="21" t="s">
        <v>6</v>
      </c>
      <c r="I12" s="48">
        <v>19</v>
      </c>
      <c r="J12" s="48">
        <v>73</v>
      </c>
      <c r="K12" s="48">
        <v>24</v>
      </c>
      <c r="L12" s="48">
        <v>3</v>
      </c>
      <c r="M12" s="134">
        <f t="shared" si="1"/>
        <v>138</v>
      </c>
      <c r="N12" s="4">
        <f>F22+M10+M11+M12</f>
        <v>679</v>
      </c>
      <c r="O12" s="21" t="s">
        <v>32</v>
      </c>
      <c r="P12" s="48">
        <v>36</v>
      </c>
      <c r="Q12" s="48">
        <v>98</v>
      </c>
      <c r="R12" s="48">
        <v>25</v>
      </c>
      <c r="S12" s="48">
        <v>2</v>
      </c>
      <c r="T12" s="134">
        <f t="shared" si="2"/>
        <v>171</v>
      </c>
      <c r="U12" s="4"/>
      <c r="W12" s="1"/>
      <c r="X12" s="1"/>
      <c r="Y12" s="1" t="s">
        <v>77</v>
      </c>
      <c r="Z12" s="50">
        <v>412</v>
      </c>
      <c r="AA12" s="1"/>
    </row>
    <row r="13" spans="1:28" ht="24" customHeight="1" x14ac:dyDescent="0.2">
      <c r="A13" s="20" t="s">
        <v>19</v>
      </c>
      <c r="B13" s="48">
        <v>23</v>
      </c>
      <c r="C13" s="48">
        <v>141</v>
      </c>
      <c r="D13" s="48">
        <v>33</v>
      </c>
      <c r="E13" s="48">
        <v>2</v>
      </c>
      <c r="F13" s="134">
        <f t="shared" si="0"/>
        <v>223.5</v>
      </c>
      <c r="G13" s="4">
        <f>F10+F11+F12+F13</f>
        <v>860</v>
      </c>
      <c r="H13" s="21" t="s">
        <v>7</v>
      </c>
      <c r="I13" s="48">
        <v>17</v>
      </c>
      <c r="J13" s="48">
        <v>70</v>
      </c>
      <c r="K13" s="48">
        <v>25</v>
      </c>
      <c r="L13" s="48">
        <v>1</v>
      </c>
      <c r="M13" s="134">
        <f t="shared" si="1"/>
        <v>131</v>
      </c>
      <c r="N13" s="4">
        <f t="shared" ref="N13:N18" si="3">M10+M11+M12+M13</f>
        <v>628</v>
      </c>
      <c r="O13" s="21" t="s">
        <v>33</v>
      </c>
      <c r="P13" s="48">
        <v>40</v>
      </c>
      <c r="Q13" s="48">
        <v>118</v>
      </c>
      <c r="R13" s="48">
        <v>30</v>
      </c>
      <c r="S13" s="48">
        <v>3</v>
      </c>
      <c r="T13" s="134">
        <f t="shared" si="2"/>
        <v>205.5</v>
      </c>
      <c r="U13" s="4">
        <f t="shared" ref="U13:U21" si="4">T10+T11+T12+T13</f>
        <v>744</v>
      </c>
      <c r="W13" s="1" t="s">
        <v>82</v>
      </c>
      <c r="X13" s="50">
        <v>585.5</v>
      </c>
      <c r="Y13" s="1" t="s">
        <v>86</v>
      </c>
      <c r="Z13" s="50">
        <v>416.5</v>
      </c>
      <c r="AA13" s="1" t="s">
        <v>78</v>
      </c>
      <c r="AB13" s="50">
        <v>520</v>
      </c>
    </row>
    <row r="14" spans="1:28" ht="24" customHeight="1" x14ac:dyDescent="0.2">
      <c r="A14" s="20" t="s">
        <v>21</v>
      </c>
      <c r="B14" s="48">
        <v>23</v>
      </c>
      <c r="C14" s="48">
        <v>102</v>
      </c>
      <c r="D14" s="48">
        <v>36</v>
      </c>
      <c r="E14" s="48">
        <v>3</v>
      </c>
      <c r="F14" s="134">
        <f t="shared" si="0"/>
        <v>193</v>
      </c>
      <c r="G14" s="4">
        <f t="shared" ref="G14:G19" si="5">F11+F12+F13+F14</f>
        <v>850.5</v>
      </c>
      <c r="H14" s="21" t="s">
        <v>9</v>
      </c>
      <c r="I14" s="48">
        <v>19</v>
      </c>
      <c r="J14" s="48">
        <v>63</v>
      </c>
      <c r="K14" s="48">
        <v>26</v>
      </c>
      <c r="L14" s="48">
        <v>3</v>
      </c>
      <c r="M14" s="134">
        <f t="shared" si="1"/>
        <v>132</v>
      </c>
      <c r="N14" s="4">
        <f t="shared" si="3"/>
        <v>567.5</v>
      </c>
      <c r="O14" s="21" t="s">
        <v>29</v>
      </c>
      <c r="P14" s="47">
        <v>43</v>
      </c>
      <c r="Q14" s="47">
        <v>97</v>
      </c>
      <c r="R14" s="47">
        <v>24</v>
      </c>
      <c r="S14" s="47">
        <v>0</v>
      </c>
      <c r="T14" s="134">
        <f t="shared" si="2"/>
        <v>166.5</v>
      </c>
      <c r="U14" s="4">
        <f t="shared" si="4"/>
        <v>724.5</v>
      </c>
      <c r="W14" s="1" t="s">
        <v>85</v>
      </c>
      <c r="X14" s="50">
        <v>605</v>
      </c>
      <c r="Y14" s="1" t="s">
        <v>74</v>
      </c>
      <c r="Z14" s="50">
        <v>463.5</v>
      </c>
      <c r="AA14" s="1" t="s">
        <v>72</v>
      </c>
      <c r="AB14" s="50">
        <v>520.5</v>
      </c>
    </row>
    <row r="15" spans="1:28" ht="24" customHeight="1" x14ac:dyDescent="0.2">
      <c r="A15" s="20" t="s">
        <v>23</v>
      </c>
      <c r="B15" s="48">
        <v>16</v>
      </c>
      <c r="C15" s="48">
        <v>70</v>
      </c>
      <c r="D15" s="48">
        <v>26</v>
      </c>
      <c r="E15" s="48">
        <v>2</v>
      </c>
      <c r="F15" s="134">
        <f t="shared" si="0"/>
        <v>135</v>
      </c>
      <c r="G15" s="4">
        <f t="shared" si="5"/>
        <v>767</v>
      </c>
      <c r="H15" s="21" t="s">
        <v>12</v>
      </c>
      <c r="I15" s="48">
        <v>20</v>
      </c>
      <c r="J15" s="48">
        <v>62</v>
      </c>
      <c r="K15" s="48">
        <v>22</v>
      </c>
      <c r="L15" s="48">
        <v>2</v>
      </c>
      <c r="M15" s="134">
        <f t="shared" si="1"/>
        <v>121</v>
      </c>
      <c r="N15" s="4">
        <f t="shared" si="3"/>
        <v>522</v>
      </c>
      <c r="O15" s="20" t="s">
        <v>30</v>
      </c>
      <c r="P15" s="48">
        <v>28</v>
      </c>
      <c r="Q15" s="48">
        <v>117</v>
      </c>
      <c r="R15" s="48">
        <v>25</v>
      </c>
      <c r="S15" s="48">
        <v>2</v>
      </c>
      <c r="T15" s="134">
        <f t="shared" si="2"/>
        <v>186</v>
      </c>
      <c r="U15" s="4">
        <f t="shared" si="4"/>
        <v>729</v>
      </c>
      <c r="W15" s="1" t="s">
        <v>79</v>
      </c>
      <c r="X15" s="50">
        <v>608.5</v>
      </c>
      <c r="Y15" s="1" t="s">
        <v>64</v>
      </c>
      <c r="Z15" s="50">
        <v>464.5</v>
      </c>
      <c r="AA15" s="1" t="s">
        <v>75</v>
      </c>
      <c r="AB15" s="50">
        <v>528.5</v>
      </c>
    </row>
    <row r="16" spans="1:28" ht="24" customHeight="1" x14ac:dyDescent="0.2">
      <c r="A16" s="20" t="s">
        <v>39</v>
      </c>
      <c r="B16" s="48">
        <v>20</v>
      </c>
      <c r="C16" s="48">
        <v>79</v>
      </c>
      <c r="D16" s="48">
        <v>26</v>
      </c>
      <c r="E16" s="48">
        <v>2</v>
      </c>
      <c r="F16" s="134">
        <f t="shared" si="0"/>
        <v>146</v>
      </c>
      <c r="G16" s="4">
        <f t="shared" si="5"/>
        <v>697.5</v>
      </c>
      <c r="H16" s="21" t="s">
        <v>15</v>
      </c>
      <c r="I16" s="48">
        <v>18</v>
      </c>
      <c r="J16" s="48">
        <v>65</v>
      </c>
      <c r="K16" s="48">
        <v>24</v>
      </c>
      <c r="L16" s="48">
        <v>1</v>
      </c>
      <c r="M16" s="134">
        <f t="shared" si="1"/>
        <v>124.5</v>
      </c>
      <c r="N16" s="4">
        <f t="shared" si="3"/>
        <v>508.5</v>
      </c>
      <c r="O16" s="21" t="s">
        <v>8</v>
      </c>
      <c r="P16" s="48">
        <v>31</v>
      </c>
      <c r="Q16" s="48">
        <v>111</v>
      </c>
      <c r="R16" s="48">
        <v>28</v>
      </c>
      <c r="S16" s="48">
        <v>0</v>
      </c>
      <c r="T16" s="134">
        <f t="shared" si="2"/>
        <v>182.5</v>
      </c>
      <c r="U16" s="4">
        <f t="shared" si="4"/>
        <v>740.5</v>
      </c>
      <c r="W16" s="1" t="s">
        <v>76</v>
      </c>
      <c r="X16" s="50">
        <v>617</v>
      </c>
      <c r="Y16" s="1" t="s">
        <v>88</v>
      </c>
      <c r="Z16" s="50">
        <v>471.5</v>
      </c>
      <c r="AA16" s="1" t="s">
        <v>81</v>
      </c>
      <c r="AB16" s="50">
        <v>534.5</v>
      </c>
    </row>
    <row r="17" spans="1:28" ht="24" customHeight="1" x14ac:dyDescent="0.2">
      <c r="A17" s="20" t="s">
        <v>40</v>
      </c>
      <c r="B17" s="48">
        <v>25</v>
      </c>
      <c r="C17" s="48">
        <v>86</v>
      </c>
      <c r="D17" s="48">
        <v>20</v>
      </c>
      <c r="E17" s="48">
        <v>0</v>
      </c>
      <c r="F17" s="134">
        <f t="shared" si="0"/>
        <v>138.5</v>
      </c>
      <c r="G17" s="4">
        <f t="shared" si="5"/>
        <v>612.5</v>
      </c>
      <c r="H17" s="21" t="s">
        <v>18</v>
      </c>
      <c r="I17" s="48">
        <v>21</v>
      </c>
      <c r="J17" s="48">
        <v>96</v>
      </c>
      <c r="K17" s="48">
        <v>22</v>
      </c>
      <c r="L17" s="48">
        <v>0</v>
      </c>
      <c r="M17" s="134">
        <f t="shared" si="1"/>
        <v>150.5</v>
      </c>
      <c r="N17" s="4">
        <f t="shared" si="3"/>
        <v>528</v>
      </c>
      <c r="O17" s="21" t="s">
        <v>10</v>
      </c>
      <c r="P17" s="48">
        <v>47</v>
      </c>
      <c r="Q17" s="48">
        <v>125</v>
      </c>
      <c r="R17" s="48">
        <v>33</v>
      </c>
      <c r="S17" s="48">
        <v>1</v>
      </c>
      <c r="T17" s="134">
        <f t="shared" si="2"/>
        <v>217</v>
      </c>
      <c r="U17" s="4">
        <f t="shared" si="4"/>
        <v>752</v>
      </c>
      <c r="W17" s="1" t="s">
        <v>67</v>
      </c>
      <c r="X17" s="50">
        <v>621</v>
      </c>
      <c r="Y17" s="1" t="s">
        <v>65</v>
      </c>
      <c r="Z17" s="50">
        <v>482</v>
      </c>
      <c r="AA17" s="1" t="s">
        <v>69</v>
      </c>
      <c r="AB17" s="50">
        <v>538</v>
      </c>
    </row>
    <row r="18" spans="1:28" ht="24" customHeight="1" x14ac:dyDescent="0.2">
      <c r="A18" s="20" t="s">
        <v>41</v>
      </c>
      <c r="B18" s="48">
        <v>23</v>
      </c>
      <c r="C18" s="48">
        <v>95</v>
      </c>
      <c r="D18" s="48">
        <v>24</v>
      </c>
      <c r="E18" s="48">
        <v>2</v>
      </c>
      <c r="F18" s="134">
        <f t="shared" si="0"/>
        <v>159.5</v>
      </c>
      <c r="G18" s="4">
        <f t="shared" si="5"/>
        <v>579</v>
      </c>
      <c r="H18" s="21" t="s">
        <v>20</v>
      </c>
      <c r="I18" s="48">
        <v>28</v>
      </c>
      <c r="J18" s="48">
        <v>109</v>
      </c>
      <c r="K18" s="48">
        <v>25</v>
      </c>
      <c r="L18" s="48">
        <v>3</v>
      </c>
      <c r="M18" s="134">
        <f t="shared" si="1"/>
        <v>180.5</v>
      </c>
      <c r="N18" s="4">
        <f t="shared" si="3"/>
        <v>576.5</v>
      </c>
      <c r="O18" s="21" t="s">
        <v>13</v>
      </c>
      <c r="P18" s="48">
        <v>36</v>
      </c>
      <c r="Q18" s="48">
        <v>104</v>
      </c>
      <c r="R18" s="48">
        <v>30</v>
      </c>
      <c r="S18" s="48">
        <v>2</v>
      </c>
      <c r="T18" s="134">
        <f t="shared" si="2"/>
        <v>187</v>
      </c>
      <c r="U18" s="4">
        <f t="shared" si="4"/>
        <v>772.5</v>
      </c>
      <c r="W18" s="1" t="s">
        <v>73</v>
      </c>
      <c r="X18" s="50">
        <v>638.5</v>
      </c>
      <c r="Y18" s="1" t="s">
        <v>71</v>
      </c>
      <c r="Z18" s="50">
        <v>488.5</v>
      </c>
      <c r="AA18" s="1" t="s">
        <v>84</v>
      </c>
      <c r="AB18" s="50">
        <v>548.5</v>
      </c>
    </row>
    <row r="19" spans="1:28" ht="24" customHeight="1" thickBot="1" x14ac:dyDescent="0.25">
      <c r="A19" s="23" t="s">
        <v>42</v>
      </c>
      <c r="B19" s="49">
        <v>19</v>
      </c>
      <c r="C19" s="49">
        <v>85</v>
      </c>
      <c r="D19" s="49">
        <v>25</v>
      </c>
      <c r="E19" s="49">
        <v>0</v>
      </c>
      <c r="F19" s="142">
        <f t="shared" si="0"/>
        <v>144.5</v>
      </c>
      <c r="G19" s="5">
        <f t="shared" si="5"/>
        <v>588.5</v>
      </c>
      <c r="H19" s="22" t="s">
        <v>22</v>
      </c>
      <c r="I19" s="47">
        <v>25</v>
      </c>
      <c r="J19" s="47">
        <v>108</v>
      </c>
      <c r="K19" s="47">
        <v>24</v>
      </c>
      <c r="L19" s="47">
        <v>1</v>
      </c>
      <c r="M19" s="134">
        <f t="shared" si="1"/>
        <v>171</v>
      </c>
      <c r="N19" s="4">
        <f>M16+M17+M18+M19</f>
        <v>626.5</v>
      </c>
      <c r="O19" s="21" t="s">
        <v>16</v>
      </c>
      <c r="P19" s="48">
        <v>36</v>
      </c>
      <c r="Q19" s="48">
        <v>90</v>
      </c>
      <c r="R19" s="48">
        <v>27</v>
      </c>
      <c r="S19" s="48">
        <v>1</v>
      </c>
      <c r="T19" s="134">
        <f t="shared" si="2"/>
        <v>164.5</v>
      </c>
      <c r="U19" s="4">
        <f t="shared" si="4"/>
        <v>751</v>
      </c>
      <c r="W19" s="1" t="s">
        <v>70</v>
      </c>
      <c r="X19" s="50">
        <v>657.5</v>
      </c>
      <c r="Y19" s="1" t="s">
        <v>66</v>
      </c>
      <c r="Z19" s="50">
        <v>501.5</v>
      </c>
      <c r="AA19" s="1" t="s">
        <v>87</v>
      </c>
      <c r="AB19" s="50">
        <v>551.5</v>
      </c>
    </row>
    <row r="20" spans="1:28" ht="24" customHeight="1" x14ac:dyDescent="0.2">
      <c r="A20" s="21" t="s">
        <v>27</v>
      </c>
      <c r="B20" s="47">
        <v>23</v>
      </c>
      <c r="C20" s="47">
        <v>90</v>
      </c>
      <c r="D20" s="47">
        <v>32</v>
      </c>
      <c r="E20" s="47">
        <v>3</v>
      </c>
      <c r="F20" s="135">
        <f t="shared" si="0"/>
        <v>173</v>
      </c>
      <c r="G20" s="37"/>
      <c r="H20" s="21" t="s">
        <v>24</v>
      </c>
      <c r="I20" s="48">
        <v>26</v>
      </c>
      <c r="J20" s="48">
        <v>128</v>
      </c>
      <c r="K20" s="48">
        <v>26</v>
      </c>
      <c r="L20" s="48">
        <v>0</v>
      </c>
      <c r="M20" s="135">
        <f t="shared" si="1"/>
        <v>193</v>
      </c>
      <c r="N20" s="4">
        <f>M17+M18+M19+M20</f>
        <v>695</v>
      </c>
      <c r="O20" s="21" t="s">
        <v>45</v>
      </c>
      <c r="P20" s="47">
        <v>28</v>
      </c>
      <c r="Q20" s="47">
        <v>108</v>
      </c>
      <c r="R20" s="47">
        <v>35</v>
      </c>
      <c r="S20" s="47">
        <v>0</v>
      </c>
      <c r="T20" s="135">
        <f t="shared" si="2"/>
        <v>192</v>
      </c>
      <c r="U20" s="4">
        <f t="shared" si="4"/>
        <v>760.5</v>
      </c>
      <c r="W20" s="1"/>
      <c r="X20" s="1"/>
      <c r="Y20" s="1" t="s">
        <v>90</v>
      </c>
      <c r="Z20" s="50">
        <v>505.5</v>
      </c>
      <c r="AA20" s="1" t="s">
        <v>91</v>
      </c>
      <c r="AB20" s="50">
        <v>553</v>
      </c>
    </row>
    <row r="21" spans="1:28" ht="24" customHeight="1" thickBot="1" x14ac:dyDescent="0.25">
      <c r="A21" s="21" t="s">
        <v>28</v>
      </c>
      <c r="B21" s="48">
        <v>18</v>
      </c>
      <c r="C21" s="48">
        <v>95</v>
      </c>
      <c r="D21" s="48">
        <v>36</v>
      </c>
      <c r="E21" s="48">
        <v>3</v>
      </c>
      <c r="F21" s="134">
        <f t="shared" si="0"/>
        <v>183.5</v>
      </c>
      <c r="G21" s="38"/>
      <c r="H21" s="22" t="s">
        <v>25</v>
      </c>
      <c r="I21" s="48">
        <v>33</v>
      </c>
      <c r="J21" s="48">
        <v>95</v>
      </c>
      <c r="K21" s="48">
        <v>28</v>
      </c>
      <c r="L21" s="48">
        <v>2</v>
      </c>
      <c r="M21" s="134">
        <f t="shared" si="1"/>
        <v>172.5</v>
      </c>
      <c r="N21" s="4">
        <f>M18+M19+M20+M21</f>
        <v>717</v>
      </c>
      <c r="O21" s="23" t="s">
        <v>46</v>
      </c>
      <c r="P21" s="49">
        <v>25</v>
      </c>
      <c r="Q21" s="49">
        <v>88</v>
      </c>
      <c r="R21" s="49">
        <v>31</v>
      </c>
      <c r="S21" s="49">
        <v>2</v>
      </c>
      <c r="T21" s="142">
        <f t="shared" si="2"/>
        <v>167.5</v>
      </c>
      <c r="U21" s="5">
        <f t="shared" si="4"/>
        <v>711</v>
      </c>
      <c r="W21" s="1"/>
      <c r="X21" s="1"/>
      <c r="Y21" s="1" t="s">
        <v>68</v>
      </c>
      <c r="Z21" s="50">
        <v>507.5</v>
      </c>
      <c r="AA21" s="1" t="s">
        <v>89</v>
      </c>
      <c r="AB21" s="50">
        <v>561</v>
      </c>
    </row>
    <row r="22" spans="1:28" ht="24" customHeight="1" thickBot="1" x14ac:dyDescent="0.25">
      <c r="A22" s="21" t="s">
        <v>1</v>
      </c>
      <c r="B22" s="48">
        <v>28</v>
      </c>
      <c r="C22" s="48">
        <v>117</v>
      </c>
      <c r="D22" s="48">
        <v>23</v>
      </c>
      <c r="E22" s="48">
        <v>2</v>
      </c>
      <c r="F22" s="134">
        <f t="shared" si="0"/>
        <v>182</v>
      </c>
      <c r="G22" s="4"/>
      <c r="H22" s="23" t="s">
        <v>26</v>
      </c>
      <c r="I22" s="49">
        <v>20</v>
      </c>
      <c r="J22" s="49">
        <v>123</v>
      </c>
      <c r="K22" s="49">
        <v>32</v>
      </c>
      <c r="L22" s="49">
        <v>2</v>
      </c>
      <c r="M22" s="134">
        <f t="shared" si="1"/>
        <v>202</v>
      </c>
      <c r="N22" s="5">
        <f>M19+M20+M21+M22</f>
        <v>738.5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92</v>
      </c>
      <c r="Z22" s="50">
        <v>555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860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738.5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772.5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93</v>
      </c>
      <c r="D24" s="55"/>
      <c r="E24" s="55"/>
      <c r="F24" s="136" t="s">
        <v>67</v>
      </c>
      <c r="G24" s="57"/>
      <c r="H24" s="167"/>
      <c r="I24" s="168"/>
      <c r="J24" s="52" t="s">
        <v>93</v>
      </c>
      <c r="K24" s="55"/>
      <c r="L24" s="55"/>
      <c r="M24" s="136" t="s">
        <v>92</v>
      </c>
      <c r="N24" s="57"/>
      <c r="O24" s="167"/>
      <c r="P24" s="168"/>
      <c r="Q24" s="52" t="s">
        <v>93</v>
      </c>
      <c r="R24" s="55"/>
      <c r="S24" s="55"/>
      <c r="T24" s="136" t="s">
        <v>84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51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13</v>
      </c>
      <c r="F63" s="139">
        <f>INT(B10*$Q$66)</f>
        <v>1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14</v>
      </c>
      <c r="F64" s="139">
        <f t="shared" ref="F64:F72" si="7">INT(B11*$Q$66)</f>
        <v>1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13</v>
      </c>
      <c r="F65" s="139">
        <f t="shared" si="7"/>
        <v>1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9"/>
      <c r="N65" s="6"/>
      <c r="O65" s="6"/>
      <c r="P65" s="6" t="s">
        <v>103</v>
      </c>
      <c r="Q65" s="6">
        <v>0.1</v>
      </c>
      <c r="R65" s="6"/>
      <c r="S65" s="6"/>
      <c r="T65" s="139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14</v>
      </c>
      <c r="F66" s="139">
        <f t="shared" si="7"/>
        <v>1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9"/>
      <c r="N66" s="6"/>
      <c r="O66" s="6"/>
      <c r="P66" s="6" t="s">
        <v>104</v>
      </c>
      <c r="Q66" s="6">
        <v>7.0000000000000007E-2</v>
      </c>
      <c r="R66" s="6"/>
      <c r="S66" s="6"/>
      <c r="T66" s="139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10</v>
      </c>
      <c r="F67" s="139">
        <f t="shared" si="7"/>
        <v>1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9"/>
      <c r="N67" s="6"/>
      <c r="O67" s="6"/>
      <c r="P67" s="6" t="s">
        <v>105</v>
      </c>
      <c r="Q67" s="6">
        <v>0.05</v>
      </c>
      <c r="R67" s="6"/>
      <c r="S67" s="6"/>
      <c r="T67" s="139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7</v>
      </c>
      <c r="F68" s="139">
        <f t="shared" si="7"/>
        <v>1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9"/>
      <c r="N68" s="6"/>
      <c r="O68" s="6"/>
      <c r="P68" s="6" t="s">
        <v>106</v>
      </c>
      <c r="Q68" s="6">
        <v>0</v>
      </c>
      <c r="R68" s="6"/>
      <c r="S68" s="6"/>
      <c r="T68" s="139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7</v>
      </c>
      <c r="F69" s="139">
        <f t="shared" si="7"/>
        <v>1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8</v>
      </c>
      <c r="F70" s="139">
        <f t="shared" si="7"/>
        <v>1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9</v>
      </c>
      <c r="F71" s="139">
        <f t="shared" si="7"/>
        <v>1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8</v>
      </c>
      <c r="F72" s="139">
        <f t="shared" si="7"/>
        <v>1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9</v>
      </c>
      <c r="F77" s="139">
        <f>INT(B20*$Q$80)</f>
        <v>1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10</v>
      </c>
      <c r="F78" s="139">
        <f>INT(B21*$Q$80)</f>
        <v>1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12</v>
      </c>
      <c r="F79" s="139">
        <f>INT(B22*$Q$80)</f>
        <v>2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9"/>
      <c r="N79" s="6"/>
      <c r="O79" s="6"/>
      <c r="P79" s="6" t="s">
        <v>103</v>
      </c>
      <c r="Q79" s="6">
        <v>0.11</v>
      </c>
      <c r="R79" s="6"/>
      <c r="S79" s="6"/>
      <c r="T79" s="139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12</v>
      </c>
      <c r="F80" s="139">
        <f t="shared" ref="F80:F92" si="10">INT(I10*$Q$80)</f>
        <v>2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9"/>
      <c r="N80" s="6"/>
      <c r="O80" s="6"/>
      <c r="P80" s="6" t="s">
        <v>104</v>
      </c>
      <c r="Q80" s="6">
        <v>0.08</v>
      </c>
      <c r="R80" s="6"/>
      <c r="S80" s="6"/>
      <c r="T80" s="139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9</v>
      </c>
      <c r="F81" s="139">
        <f t="shared" si="10"/>
        <v>1</v>
      </c>
      <c r="G81" s="6"/>
      <c r="H81" s="6"/>
      <c r="I81" s="6">
        <f t="shared" si="11"/>
        <v>1</v>
      </c>
      <c r="J81" s="6"/>
      <c r="K81" s="6"/>
      <c r="L81" s="6">
        <f t="shared" si="12"/>
        <v>0</v>
      </c>
      <c r="M81" s="139"/>
      <c r="N81" s="6"/>
      <c r="O81" s="6"/>
      <c r="P81" s="6" t="s">
        <v>105</v>
      </c>
      <c r="Q81" s="6">
        <v>0.2</v>
      </c>
      <c r="R81" s="6"/>
      <c r="S81" s="6"/>
      <c r="T81" s="139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8</v>
      </c>
      <c r="F82" s="139">
        <f t="shared" si="10"/>
        <v>1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9"/>
      <c r="N82" s="6"/>
      <c r="O82" s="6"/>
      <c r="P82" s="6" t="s">
        <v>106</v>
      </c>
      <c r="Q82" s="6">
        <v>0</v>
      </c>
      <c r="R82" s="6"/>
      <c r="S82" s="6"/>
      <c r="T82" s="139"/>
      <c r="U82" s="6"/>
    </row>
    <row r="83" spans="1:21" x14ac:dyDescent="0.2">
      <c r="A83">
        <v>3</v>
      </c>
      <c r="B83">
        <v>7</v>
      </c>
      <c r="E83" s="6">
        <f t="shared" si="13"/>
        <v>7</v>
      </c>
      <c r="F83" s="139">
        <f t="shared" si="10"/>
        <v>1</v>
      </c>
      <c r="I83" s="6">
        <f t="shared" si="11"/>
        <v>0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6</v>
      </c>
      <c r="F84" s="139">
        <f t="shared" si="10"/>
        <v>1</v>
      </c>
      <c r="I84" s="6">
        <f t="shared" si="11"/>
        <v>0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6</v>
      </c>
      <c r="F85" s="139">
        <f t="shared" si="10"/>
        <v>1</v>
      </c>
      <c r="I85" s="6">
        <f t="shared" si="11"/>
        <v>0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7</v>
      </c>
      <c r="F86" s="139">
        <f t="shared" si="10"/>
        <v>1</v>
      </c>
      <c r="I86" s="6">
        <f t="shared" si="11"/>
        <v>0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10</v>
      </c>
      <c r="F87" s="139">
        <f t="shared" si="10"/>
        <v>1</v>
      </c>
      <c r="I87" s="6">
        <f t="shared" si="11"/>
        <v>0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11</v>
      </c>
      <c r="F88" s="139">
        <f t="shared" si="10"/>
        <v>2</v>
      </c>
      <c r="I88" s="6">
        <f t="shared" si="11"/>
        <v>0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11</v>
      </c>
      <c r="F89" s="139">
        <f t="shared" si="10"/>
        <v>2</v>
      </c>
      <c r="I89" s="6">
        <f t="shared" si="11"/>
        <v>0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14</v>
      </c>
      <c r="F90" s="139">
        <f t="shared" si="10"/>
        <v>2</v>
      </c>
      <c r="I90" s="6">
        <f t="shared" si="11"/>
        <v>0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10</v>
      </c>
      <c r="F91" s="139">
        <f t="shared" si="10"/>
        <v>2</v>
      </c>
      <c r="I91" s="6">
        <f t="shared" si="11"/>
        <v>0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13</v>
      </c>
      <c r="F92" s="139">
        <f t="shared" si="10"/>
        <v>1</v>
      </c>
      <c r="I92" s="6">
        <f t="shared" si="11"/>
        <v>0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14</v>
      </c>
      <c r="F97" s="140">
        <f t="shared" ref="F97:F108" si="14">INT(P10*$Q$100)</f>
        <v>3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13</v>
      </c>
      <c r="F98" s="140">
        <f t="shared" si="14"/>
        <v>2</v>
      </c>
      <c r="I98" s="1">
        <f t="shared" si="15"/>
        <v>0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12</v>
      </c>
      <c r="F99" s="140">
        <f t="shared" si="14"/>
        <v>3</v>
      </c>
      <c r="I99" s="1">
        <f t="shared" si="15"/>
        <v>0</v>
      </c>
      <c r="L99" s="1">
        <f t="shared" si="16"/>
        <v>0</v>
      </c>
      <c r="P99" s="6" t="s">
        <v>103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15</v>
      </c>
      <c r="F100" s="140">
        <f t="shared" si="14"/>
        <v>4</v>
      </c>
      <c r="I100" s="1">
        <f t="shared" si="15"/>
        <v>0</v>
      </c>
      <c r="L100" s="1">
        <f t="shared" si="16"/>
        <v>0</v>
      </c>
      <c r="P100" s="6" t="s">
        <v>104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12</v>
      </c>
      <c r="F101" s="140">
        <f t="shared" si="14"/>
        <v>4</v>
      </c>
      <c r="I101" s="1">
        <f t="shared" si="15"/>
        <v>0</v>
      </c>
      <c r="L101" s="1">
        <f t="shared" si="16"/>
        <v>0</v>
      </c>
      <c r="P101" s="6" t="s">
        <v>105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15</v>
      </c>
      <c r="F102" s="140">
        <f t="shared" si="14"/>
        <v>3</v>
      </c>
      <c r="I102" s="1">
        <f t="shared" si="15"/>
        <v>0</v>
      </c>
      <c r="L102" s="1">
        <f t="shared" si="16"/>
        <v>0</v>
      </c>
      <c r="P102" s="6" t="s">
        <v>106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14</v>
      </c>
      <c r="F103" s="140">
        <f t="shared" si="14"/>
        <v>3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16</v>
      </c>
      <c r="F104" s="140">
        <f t="shared" si="14"/>
        <v>5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13</v>
      </c>
      <c r="F105" s="140">
        <f t="shared" si="14"/>
        <v>3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11</v>
      </c>
      <c r="F106" s="140">
        <f t="shared" si="14"/>
        <v>3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14</v>
      </c>
      <c r="F107" s="140">
        <f t="shared" si="14"/>
        <v>3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11</v>
      </c>
      <c r="F108" s="140">
        <f t="shared" si="14"/>
        <v>2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117</v>
      </c>
      <c r="F109" s="140">
        <f t="shared" ref="F109:F118" si="19">B10-F63</f>
        <v>19</v>
      </c>
      <c r="I109" s="1">
        <f t="shared" ref="I109:I118" si="20">E10-I63</f>
        <v>5</v>
      </c>
      <c r="L109" s="1">
        <f t="shared" ref="L109:L118" si="21">D10-L63</f>
        <v>25</v>
      </c>
    </row>
    <row r="110" spans="1:17" x14ac:dyDescent="0.2">
      <c r="A110">
        <v>3</v>
      </c>
      <c r="B110">
        <v>8</v>
      </c>
      <c r="E110" s="50">
        <f t="shared" si="18"/>
        <v>129</v>
      </c>
      <c r="F110" s="140">
        <f t="shared" si="19"/>
        <v>27</v>
      </c>
      <c r="I110" s="1">
        <f t="shared" si="20"/>
        <v>3</v>
      </c>
      <c r="L110" s="1">
        <f t="shared" si="21"/>
        <v>27</v>
      </c>
    </row>
    <row r="111" spans="1:17" x14ac:dyDescent="0.2">
      <c r="A111">
        <v>3</v>
      </c>
      <c r="B111">
        <v>8</v>
      </c>
      <c r="E111" s="50">
        <f t="shared" si="18"/>
        <v>125</v>
      </c>
      <c r="F111" s="140">
        <f t="shared" si="19"/>
        <v>23</v>
      </c>
      <c r="I111" s="1">
        <f t="shared" si="20"/>
        <v>3</v>
      </c>
      <c r="L111" s="1">
        <f t="shared" si="21"/>
        <v>29</v>
      </c>
    </row>
    <row r="112" spans="1:17" x14ac:dyDescent="0.2">
      <c r="A112">
        <v>3</v>
      </c>
      <c r="B112">
        <v>8</v>
      </c>
      <c r="E112" s="50">
        <f t="shared" si="18"/>
        <v>127</v>
      </c>
      <c r="F112" s="140">
        <f t="shared" si="19"/>
        <v>22</v>
      </c>
      <c r="I112" s="1">
        <f t="shared" si="20"/>
        <v>2</v>
      </c>
      <c r="L112" s="1">
        <f t="shared" si="21"/>
        <v>33</v>
      </c>
    </row>
    <row r="113" spans="1:12" x14ac:dyDescent="0.2">
      <c r="A113">
        <v>3</v>
      </c>
      <c r="B113">
        <v>8</v>
      </c>
      <c r="E113" s="50">
        <f t="shared" si="18"/>
        <v>92</v>
      </c>
      <c r="F113" s="140">
        <f t="shared" si="19"/>
        <v>22</v>
      </c>
      <c r="I113" s="1">
        <f t="shared" si="20"/>
        <v>3</v>
      </c>
      <c r="L113" s="1">
        <f t="shared" si="21"/>
        <v>36</v>
      </c>
    </row>
    <row r="114" spans="1:12" x14ac:dyDescent="0.2">
      <c r="A114">
        <v>3</v>
      </c>
      <c r="B114">
        <v>8</v>
      </c>
      <c r="E114" s="50">
        <f t="shared" si="18"/>
        <v>63</v>
      </c>
      <c r="F114" s="140">
        <f t="shared" si="19"/>
        <v>15</v>
      </c>
      <c r="I114" s="1">
        <f t="shared" si="20"/>
        <v>2</v>
      </c>
      <c r="L114" s="1">
        <f t="shared" si="21"/>
        <v>26</v>
      </c>
    </row>
    <row r="115" spans="1:12" x14ac:dyDescent="0.2">
      <c r="A115">
        <v>3</v>
      </c>
      <c r="B115">
        <v>8</v>
      </c>
      <c r="E115" s="50">
        <f t="shared" si="18"/>
        <v>72</v>
      </c>
      <c r="F115" s="140">
        <f t="shared" si="19"/>
        <v>19</v>
      </c>
      <c r="I115" s="1">
        <f t="shared" si="20"/>
        <v>2</v>
      </c>
      <c r="L115" s="1">
        <f t="shared" si="21"/>
        <v>26</v>
      </c>
    </row>
    <row r="116" spans="1:12" x14ac:dyDescent="0.2">
      <c r="A116">
        <v>3</v>
      </c>
      <c r="B116">
        <v>8</v>
      </c>
      <c r="E116" s="50">
        <f t="shared" si="18"/>
        <v>78</v>
      </c>
      <c r="F116" s="140">
        <f t="shared" si="19"/>
        <v>24</v>
      </c>
      <c r="I116" s="1">
        <f t="shared" si="20"/>
        <v>0</v>
      </c>
      <c r="L116" s="1">
        <f t="shared" si="21"/>
        <v>20</v>
      </c>
    </row>
    <row r="117" spans="1:12" x14ac:dyDescent="0.2">
      <c r="A117">
        <v>3</v>
      </c>
      <c r="B117">
        <v>8</v>
      </c>
      <c r="E117" s="50">
        <f t="shared" si="18"/>
        <v>86</v>
      </c>
      <c r="F117" s="140">
        <f t="shared" si="19"/>
        <v>22</v>
      </c>
      <c r="I117" s="1">
        <f t="shared" si="20"/>
        <v>2</v>
      </c>
      <c r="L117" s="1">
        <f t="shared" si="21"/>
        <v>24</v>
      </c>
    </row>
    <row r="118" spans="1:12" x14ac:dyDescent="0.2">
      <c r="A118">
        <v>3</v>
      </c>
      <c r="B118">
        <v>8</v>
      </c>
      <c r="E118" s="50">
        <f t="shared" si="18"/>
        <v>77</v>
      </c>
      <c r="F118" s="140">
        <f t="shared" si="19"/>
        <v>18</v>
      </c>
      <c r="I118" s="1">
        <f t="shared" si="20"/>
        <v>0</v>
      </c>
      <c r="L118" s="1">
        <f t="shared" si="21"/>
        <v>25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81</v>
      </c>
      <c r="F123" s="140">
        <f>B20-F77</f>
        <v>22</v>
      </c>
      <c r="I123" s="1">
        <f>E20-I77</f>
        <v>3</v>
      </c>
      <c r="L123" s="1">
        <f>D20-L77</f>
        <v>32</v>
      </c>
    </row>
    <row r="124" spans="1:12" x14ac:dyDescent="0.2">
      <c r="A124">
        <v>3</v>
      </c>
      <c r="B124">
        <v>8</v>
      </c>
      <c r="E124" s="1">
        <f>C21-E78</f>
        <v>85</v>
      </c>
      <c r="F124" s="140">
        <f>B21-F78</f>
        <v>17</v>
      </c>
      <c r="I124" s="1">
        <f>E21-I78</f>
        <v>3</v>
      </c>
      <c r="L124" s="1">
        <f>D21-L78</f>
        <v>36</v>
      </c>
    </row>
    <row r="125" spans="1:12" x14ac:dyDescent="0.2">
      <c r="A125">
        <v>3</v>
      </c>
      <c r="B125">
        <v>8</v>
      </c>
      <c r="E125" s="1">
        <f>C22-E79</f>
        <v>105</v>
      </c>
      <c r="F125" s="140">
        <f>B22-F79</f>
        <v>26</v>
      </c>
      <c r="I125" s="1">
        <f>E22-I79</f>
        <v>2</v>
      </c>
      <c r="L125" s="1">
        <f>D22-L79</f>
        <v>23</v>
      </c>
    </row>
    <row r="126" spans="1:12" x14ac:dyDescent="0.2">
      <c r="A126">
        <v>3</v>
      </c>
      <c r="B126">
        <v>8</v>
      </c>
      <c r="E126" s="1">
        <f t="shared" ref="E126:E138" si="22">J10-E80</f>
        <v>98</v>
      </c>
      <c r="F126" s="140">
        <f t="shared" ref="F126:F138" si="23">I10-F80</f>
        <v>25</v>
      </c>
      <c r="I126" s="1">
        <f t="shared" ref="I126:I138" si="24">L10-I80</f>
        <v>2</v>
      </c>
      <c r="L126" s="1">
        <f t="shared" ref="L126:L138" si="25">K10-L80</f>
        <v>32</v>
      </c>
    </row>
    <row r="127" spans="1:12" x14ac:dyDescent="0.2">
      <c r="A127">
        <v>3</v>
      </c>
      <c r="B127">
        <v>8</v>
      </c>
      <c r="E127" s="1">
        <f t="shared" si="22"/>
        <v>81</v>
      </c>
      <c r="F127" s="140">
        <f t="shared" si="23"/>
        <v>19</v>
      </c>
      <c r="I127" s="1">
        <f t="shared" si="24"/>
        <v>4</v>
      </c>
      <c r="L127" s="1">
        <f t="shared" si="25"/>
        <v>27</v>
      </c>
    </row>
    <row r="128" spans="1:12" x14ac:dyDescent="0.2">
      <c r="A128">
        <v>3</v>
      </c>
      <c r="B128">
        <v>8</v>
      </c>
      <c r="E128" s="1">
        <f t="shared" si="22"/>
        <v>65</v>
      </c>
      <c r="F128" s="140">
        <f t="shared" si="23"/>
        <v>18</v>
      </c>
      <c r="I128" s="1">
        <f t="shared" si="24"/>
        <v>3</v>
      </c>
      <c r="L128" s="1">
        <f t="shared" si="25"/>
        <v>24</v>
      </c>
    </row>
    <row r="129" spans="1:12" x14ac:dyDescent="0.2">
      <c r="A129">
        <v>3</v>
      </c>
      <c r="B129">
        <v>8</v>
      </c>
      <c r="E129" s="1">
        <f t="shared" si="22"/>
        <v>63</v>
      </c>
      <c r="F129" s="140">
        <f t="shared" si="23"/>
        <v>16</v>
      </c>
      <c r="I129" s="1">
        <f t="shared" si="24"/>
        <v>1</v>
      </c>
      <c r="L129" s="1">
        <f t="shared" si="25"/>
        <v>25</v>
      </c>
    </row>
    <row r="130" spans="1:12" x14ac:dyDescent="0.2">
      <c r="A130">
        <v>3</v>
      </c>
      <c r="B130">
        <v>8</v>
      </c>
      <c r="E130" s="1">
        <f t="shared" si="22"/>
        <v>57</v>
      </c>
      <c r="F130" s="140">
        <f t="shared" si="23"/>
        <v>18</v>
      </c>
      <c r="I130" s="1">
        <f t="shared" si="24"/>
        <v>3</v>
      </c>
      <c r="L130" s="1">
        <f t="shared" si="25"/>
        <v>26</v>
      </c>
    </row>
    <row r="131" spans="1:12" x14ac:dyDescent="0.2">
      <c r="A131">
        <v>3</v>
      </c>
      <c r="B131">
        <v>8</v>
      </c>
      <c r="E131" s="1">
        <f t="shared" si="22"/>
        <v>56</v>
      </c>
      <c r="F131" s="140">
        <f t="shared" si="23"/>
        <v>19</v>
      </c>
      <c r="I131" s="1">
        <f t="shared" si="24"/>
        <v>2</v>
      </c>
      <c r="L131" s="1">
        <f t="shared" si="25"/>
        <v>22</v>
      </c>
    </row>
    <row r="132" spans="1:12" x14ac:dyDescent="0.2">
      <c r="A132">
        <v>3</v>
      </c>
      <c r="B132">
        <v>8</v>
      </c>
      <c r="E132" s="1">
        <f t="shared" si="22"/>
        <v>58</v>
      </c>
      <c r="F132" s="140">
        <f t="shared" si="23"/>
        <v>17</v>
      </c>
      <c r="I132" s="1">
        <f t="shared" si="24"/>
        <v>1</v>
      </c>
      <c r="L132" s="1">
        <f t="shared" si="25"/>
        <v>24</v>
      </c>
    </row>
    <row r="133" spans="1:12" x14ac:dyDescent="0.2">
      <c r="A133">
        <v>3</v>
      </c>
      <c r="B133">
        <v>8</v>
      </c>
      <c r="E133" s="1">
        <f t="shared" si="22"/>
        <v>86</v>
      </c>
      <c r="F133" s="140">
        <f t="shared" si="23"/>
        <v>20</v>
      </c>
      <c r="I133" s="1">
        <f t="shared" si="24"/>
        <v>0</v>
      </c>
      <c r="L133" s="1">
        <f t="shared" si="25"/>
        <v>22</v>
      </c>
    </row>
    <row r="134" spans="1:12" x14ac:dyDescent="0.2">
      <c r="A134">
        <v>3</v>
      </c>
      <c r="B134">
        <v>8</v>
      </c>
      <c r="E134" s="1">
        <f t="shared" si="22"/>
        <v>98</v>
      </c>
      <c r="F134" s="140">
        <f t="shared" si="23"/>
        <v>26</v>
      </c>
      <c r="I134" s="1">
        <f t="shared" si="24"/>
        <v>3</v>
      </c>
      <c r="L134" s="1">
        <f t="shared" si="25"/>
        <v>25</v>
      </c>
    </row>
    <row r="135" spans="1:12" x14ac:dyDescent="0.2">
      <c r="A135">
        <v>3</v>
      </c>
      <c r="B135">
        <v>8</v>
      </c>
      <c r="E135" s="1">
        <f t="shared" si="22"/>
        <v>97</v>
      </c>
      <c r="F135" s="140">
        <f t="shared" si="23"/>
        <v>23</v>
      </c>
      <c r="I135" s="1">
        <f t="shared" si="24"/>
        <v>1</v>
      </c>
      <c r="L135" s="1">
        <f t="shared" si="25"/>
        <v>24</v>
      </c>
    </row>
    <row r="136" spans="1:12" x14ac:dyDescent="0.2">
      <c r="A136">
        <v>3</v>
      </c>
      <c r="B136">
        <v>8</v>
      </c>
      <c r="E136" s="1">
        <f t="shared" si="22"/>
        <v>114</v>
      </c>
      <c r="F136" s="140">
        <f t="shared" si="23"/>
        <v>24</v>
      </c>
      <c r="I136" s="1">
        <f t="shared" si="24"/>
        <v>0</v>
      </c>
      <c r="L136" s="1">
        <f t="shared" si="25"/>
        <v>26</v>
      </c>
    </row>
    <row r="137" spans="1:12" x14ac:dyDescent="0.2">
      <c r="A137">
        <v>3</v>
      </c>
      <c r="B137">
        <v>8</v>
      </c>
      <c r="E137" s="1">
        <f t="shared" si="22"/>
        <v>85</v>
      </c>
      <c r="F137" s="140">
        <f t="shared" si="23"/>
        <v>31</v>
      </c>
      <c r="I137" s="1">
        <f t="shared" si="24"/>
        <v>2</v>
      </c>
      <c r="L137" s="1">
        <f t="shared" si="25"/>
        <v>28</v>
      </c>
    </row>
    <row r="138" spans="1:12" x14ac:dyDescent="0.2">
      <c r="A138">
        <v>3</v>
      </c>
      <c r="B138">
        <v>8</v>
      </c>
      <c r="E138" s="1">
        <f t="shared" si="22"/>
        <v>110</v>
      </c>
      <c r="F138" s="140">
        <f t="shared" si="23"/>
        <v>19</v>
      </c>
      <c r="I138" s="1">
        <f t="shared" si="24"/>
        <v>2</v>
      </c>
      <c r="L138" s="1">
        <f t="shared" si="25"/>
        <v>32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98</v>
      </c>
      <c r="F143" s="140">
        <f t="shared" ref="F143:F154" si="27">P10-F97</f>
        <v>26</v>
      </c>
      <c r="I143" s="1">
        <f t="shared" ref="I143:I154" si="28">S10-I97</f>
        <v>3</v>
      </c>
      <c r="L143" s="1">
        <f t="shared" ref="L143:L154" si="29">R10-L97</f>
        <v>26</v>
      </c>
    </row>
    <row r="144" spans="1:12" x14ac:dyDescent="0.2">
      <c r="A144">
        <v>3</v>
      </c>
      <c r="B144">
        <v>8</v>
      </c>
      <c r="E144" s="1">
        <f t="shared" si="26"/>
        <v>92</v>
      </c>
      <c r="F144" s="140">
        <f t="shared" si="27"/>
        <v>24</v>
      </c>
      <c r="I144" s="1">
        <f t="shared" si="28"/>
        <v>3</v>
      </c>
      <c r="L144" s="1">
        <f t="shared" si="29"/>
        <v>28</v>
      </c>
    </row>
    <row r="145" spans="1:12" x14ac:dyDescent="0.2">
      <c r="A145">
        <v>3</v>
      </c>
      <c r="B145">
        <v>8</v>
      </c>
      <c r="E145" s="1">
        <f t="shared" si="26"/>
        <v>86</v>
      </c>
      <c r="F145" s="140">
        <f t="shared" si="27"/>
        <v>33</v>
      </c>
      <c r="I145" s="1">
        <f t="shared" si="28"/>
        <v>2</v>
      </c>
      <c r="L145" s="1">
        <f t="shared" si="29"/>
        <v>25</v>
      </c>
    </row>
    <row r="146" spans="1:12" x14ac:dyDescent="0.2">
      <c r="A146">
        <v>3</v>
      </c>
      <c r="B146">
        <v>8</v>
      </c>
      <c r="E146" s="1">
        <f t="shared" si="26"/>
        <v>103</v>
      </c>
      <c r="F146" s="140">
        <f t="shared" si="27"/>
        <v>36</v>
      </c>
      <c r="I146" s="1">
        <f t="shared" si="28"/>
        <v>3</v>
      </c>
      <c r="L146" s="1">
        <f t="shared" si="29"/>
        <v>30</v>
      </c>
    </row>
    <row r="147" spans="1:12" x14ac:dyDescent="0.2">
      <c r="A147">
        <v>3</v>
      </c>
      <c r="B147">
        <v>8</v>
      </c>
      <c r="E147" s="1">
        <f t="shared" si="26"/>
        <v>85</v>
      </c>
      <c r="F147" s="140">
        <f t="shared" si="27"/>
        <v>39</v>
      </c>
      <c r="I147" s="1">
        <f t="shared" si="28"/>
        <v>0</v>
      </c>
      <c r="L147" s="1">
        <f t="shared" si="29"/>
        <v>24</v>
      </c>
    </row>
    <row r="148" spans="1:12" x14ac:dyDescent="0.2">
      <c r="A148">
        <v>3</v>
      </c>
      <c r="B148">
        <v>8</v>
      </c>
      <c r="E148" s="1">
        <f t="shared" si="26"/>
        <v>102</v>
      </c>
      <c r="F148" s="140">
        <f t="shared" si="27"/>
        <v>25</v>
      </c>
      <c r="I148" s="1">
        <f t="shared" si="28"/>
        <v>2</v>
      </c>
      <c r="L148" s="1">
        <f t="shared" si="29"/>
        <v>25</v>
      </c>
    </row>
    <row r="149" spans="1:12" x14ac:dyDescent="0.2">
      <c r="A149">
        <v>3</v>
      </c>
      <c r="B149">
        <v>8</v>
      </c>
      <c r="E149" s="1">
        <f t="shared" si="26"/>
        <v>97</v>
      </c>
      <c r="F149" s="140">
        <f t="shared" si="27"/>
        <v>28</v>
      </c>
      <c r="I149" s="1">
        <f t="shared" si="28"/>
        <v>0</v>
      </c>
      <c r="L149" s="1">
        <f t="shared" si="29"/>
        <v>28</v>
      </c>
    </row>
    <row r="150" spans="1:12" x14ac:dyDescent="0.2">
      <c r="A150">
        <v>3</v>
      </c>
      <c r="B150">
        <v>8</v>
      </c>
      <c r="E150" s="1">
        <f t="shared" si="26"/>
        <v>109</v>
      </c>
      <c r="F150" s="140">
        <f t="shared" si="27"/>
        <v>42</v>
      </c>
      <c r="I150" s="1">
        <f t="shared" si="28"/>
        <v>1</v>
      </c>
      <c r="L150" s="1">
        <f t="shared" si="29"/>
        <v>33</v>
      </c>
    </row>
    <row r="151" spans="1:12" x14ac:dyDescent="0.2">
      <c r="A151">
        <v>3</v>
      </c>
      <c r="B151">
        <v>8</v>
      </c>
      <c r="E151" s="1">
        <f t="shared" si="26"/>
        <v>91</v>
      </c>
      <c r="F151" s="140">
        <f t="shared" si="27"/>
        <v>33</v>
      </c>
      <c r="I151" s="1">
        <f t="shared" si="28"/>
        <v>2</v>
      </c>
      <c r="L151" s="1">
        <f t="shared" si="29"/>
        <v>30</v>
      </c>
    </row>
    <row r="152" spans="1:12" x14ac:dyDescent="0.2">
      <c r="A152">
        <v>3</v>
      </c>
      <c r="B152">
        <v>8</v>
      </c>
      <c r="E152" s="1">
        <f t="shared" si="26"/>
        <v>79</v>
      </c>
      <c r="F152" s="140">
        <f t="shared" si="27"/>
        <v>33</v>
      </c>
      <c r="I152" s="1">
        <f t="shared" si="28"/>
        <v>1</v>
      </c>
      <c r="L152" s="1">
        <f t="shared" si="29"/>
        <v>27</v>
      </c>
    </row>
    <row r="153" spans="1:12" x14ac:dyDescent="0.2">
      <c r="A153">
        <v>3</v>
      </c>
      <c r="B153">
        <v>8</v>
      </c>
      <c r="E153" s="1">
        <f t="shared" si="26"/>
        <v>94</v>
      </c>
      <c r="F153" s="140">
        <f t="shared" si="27"/>
        <v>25</v>
      </c>
      <c r="I153" s="1">
        <f t="shared" si="28"/>
        <v>0</v>
      </c>
      <c r="L153" s="1">
        <f t="shared" si="29"/>
        <v>35</v>
      </c>
    </row>
    <row r="154" spans="1:12" x14ac:dyDescent="0.2">
      <c r="A154">
        <v>3</v>
      </c>
      <c r="B154">
        <v>8</v>
      </c>
      <c r="E154" s="1">
        <f t="shared" si="26"/>
        <v>77</v>
      </c>
      <c r="F154" s="140">
        <f t="shared" si="27"/>
        <v>23</v>
      </c>
      <c r="I154" s="1">
        <f t="shared" si="28"/>
        <v>2</v>
      </c>
      <c r="L154" s="1">
        <f t="shared" si="29"/>
        <v>31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3" workbookViewId="0">
      <selection activeCell="W27" sqref="W27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tr">
        <f>'G-13'!E4:H4</f>
        <v>DE OBRA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">
        <v>170</v>
      </c>
      <c r="E5" s="178"/>
      <c r="F5" s="178"/>
      <c r="G5" s="178"/>
      <c r="H5" s="178"/>
      <c r="I5" s="172" t="s">
        <v>53</v>
      </c>
      <c r="J5" s="172"/>
      <c r="K5" s="172"/>
      <c r="L5" s="179">
        <v>5554</v>
      </c>
      <c r="M5" s="179"/>
      <c r="N5" s="179"/>
      <c r="O5" s="14"/>
      <c r="P5" s="172" t="s">
        <v>57</v>
      </c>
      <c r="Q5" s="172"/>
      <c r="R5" s="172"/>
      <c r="S5" s="177" t="s">
        <v>61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139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v>43857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39</v>
      </c>
      <c r="C10" s="48">
        <v>74</v>
      </c>
      <c r="D10" s="48">
        <v>3</v>
      </c>
      <c r="E10" s="48">
        <v>0</v>
      </c>
      <c r="F10" s="134">
        <f t="shared" ref="F10:F22" si="0">B10*0.5+C10*1+D10*2+E10*2.5</f>
        <v>99.5</v>
      </c>
      <c r="G10" s="4"/>
      <c r="H10" s="21" t="s">
        <v>4</v>
      </c>
      <c r="I10" s="48">
        <v>21</v>
      </c>
      <c r="J10" s="48">
        <v>62</v>
      </c>
      <c r="K10" s="48">
        <v>8</v>
      </c>
      <c r="L10" s="48">
        <v>1</v>
      </c>
      <c r="M10" s="134">
        <f t="shared" ref="M10:M22" si="1">I10*0.5+J10*1+K10*2+L10*2.5</f>
        <v>91</v>
      </c>
      <c r="N10" s="11">
        <f>F20+F21+F22+M10</f>
        <v>289</v>
      </c>
      <c r="O10" s="21" t="s">
        <v>43</v>
      </c>
      <c r="P10" s="48">
        <v>7</v>
      </c>
      <c r="Q10" s="48">
        <v>41</v>
      </c>
      <c r="R10" s="48">
        <v>4</v>
      </c>
      <c r="S10" s="48">
        <v>2</v>
      </c>
      <c r="T10" s="134">
        <f t="shared" ref="T10:T21" si="2">P10*0.5+Q10*1+R10*2+S10*2.5</f>
        <v>57.5</v>
      </c>
      <c r="U10" s="12"/>
      <c r="W10" s="1"/>
      <c r="X10" s="1"/>
      <c r="Y10" s="1" t="s">
        <v>86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54</v>
      </c>
      <c r="C11" s="48">
        <v>85</v>
      </c>
      <c r="D11" s="48">
        <v>4</v>
      </c>
      <c r="E11" s="48">
        <v>0</v>
      </c>
      <c r="F11" s="134">
        <f t="shared" si="0"/>
        <v>120</v>
      </c>
      <c r="G11" s="4"/>
      <c r="H11" s="21" t="s">
        <v>5</v>
      </c>
      <c r="I11" s="48">
        <v>27</v>
      </c>
      <c r="J11" s="48">
        <v>45</v>
      </c>
      <c r="K11" s="48">
        <v>4</v>
      </c>
      <c r="L11" s="48">
        <v>1</v>
      </c>
      <c r="M11" s="134">
        <f t="shared" si="1"/>
        <v>69</v>
      </c>
      <c r="N11" s="11">
        <f>F21+F22+M10+M11</f>
        <v>297.5</v>
      </c>
      <c r="O11" s="21" t="s">
        <v>44</v>
      </c>
      <c r="P11" s="48">
        <v>8</v>
      </c>
      <c r="Q11" s="48">
        <v>46</v>
      </c>
      <c r="R11" s="48">
        <v>3</v>
      </c>
      <c r="S11" s="48">
        <v>1</v>
      </c>
      <c r="T11" s="134">
        <f t="shared" si="2"/>
        <v>58.5</v>
      </c>
      <c r="U11" s="4"/>
      <c r="W11" s="1"/>
      <c r="X11" s="1"/>
      <c r="Y11" s="1" t="s">
        <v>88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41</v>
      </c>
      <c r="C12" s="48">
        <v>94</v>
      </c>
      <c r="D12" s="48">
        <v>6</v>
      </c>
      <c r="E12" s="48">
        <v>0</v>
      </c>
      <c r="F12" s="134">
        <f t="shared" si="0"/>
        <v>126.5</v>
      </c>
      <c r="G12" s="4"/>
      <c r="H12" s="21" t="s">
        <v>6</v>
      </c>
      <c r="I12" s="48">
        <v>21</v>
      </c>
      <c r="J12" s="48">
        <v>49</v>
      </c>
      <c r="K12" s="48">
        <v>3</v>
      </c>
      <c r="L12" s="48">
        <v>1</v>
      </c>
      <c r="M12" s="134">
        <f t="shared" si="1"/>
        <v>68</v>
      </c>
      <c r="N12" s="4">
        <f>F22+M10+M11+M12</f>
        <v>300.5</v>
      </c>
      <c r="O12" s="21" t="s">
        <v>32</v>
      </c>
      <c r="P12" s="48">
        <v>8</v>
      </c>
      <c r="Q12" s="48">
        <v>48</v>
      </c>
      <c r="R12" s="48">
        <v>5</v>
      </c>
      <c r="S12" s="48">
        <v>0</v>
      </c>
      <c r="T12" s="134">
        <f t="shared" si="2"/>
        <v>62</v>
      </c>
      <c r="U12" s="4"/>
      <c r="W12" s="1"/>
      <c r="X12" s="1"/>
      <c r="Y12" s="1" t="s">
        <v>83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27</v>
      </c>
      <c r="C13" s="48">
        <v>74</v>
      </c>
      <c r="D13" s="48">
        <v>2</v>
      </c>
      <c r="E13" s="48">
        <v>4</v>
      </c>
      <c r="F13" s="134">
        <f t="shared" si="0"/>
        <v>101.5</v>
      </c>
      <c r="G13" s="4">
        <f t="shared" ref="G13:G19" si="3">F10+F11+F12+F13</f>
        <v>447.5</v>
      </c>
      <c r="H13" s="21" t="s">
        <v>7</v>
      </c>
      <c r="I13" s="48">
        <v>19</v>
      </c>
      <c r="J13" s="48">
        <v>58</v>
      </c>
      <c r="K13" s="48">
        <v>3</v>
      </c>
      <c r="L13" s="48">
        <v>0</v>
      </c>
      <c r="M13" s="134">
        <f t="shared" si="1"/>
        <v>73.5</v>
      </c>
      <c r="N13" s="4">
        <f t="shared" ref="N13:N22" si="4">M10+M11+M12+M13</f>
        <v>301.5</v>
      </c>
      <c r="O13" s="21" t="s">
        <v>33</v>
      </c>
      <c r="P13" s="48">
        <v>19</v>
      </c>
      <c r="Q13" s="48">
        <v>58</v>
      </c>
      <c r="R13" s="48">
        <v>3</v>
      </c>
      <c r="S13" s="48">
        <v>1</v>
      </c>
      <c r="T13" s="134">
        <f t="shared" si="2"/>
        <v>76</v>
      </c>
      <c r="U13" s="4">
        <f t="shared" ref="U13:U21" si="5">T10+T11+T12+T13</f>
        <v>254</v>
      </c>
      <c r="W13" s="1" t="s">
        <v>79</v>
      </c>
      <c r="X13" s="50">
        <v>439.5</v>
      </c>
      <c r="Y13" s="1" t="s">
        <v>80</v>
      </c>
      <c r="Z13" s="50">
        <v>291</v>
      </c>
      <c r="AA13" s="1" t="s">
        <v>75</v>
      </c>
      <c r="AB13" s="50">
        <v>422</v>
      </c>
    </row>
    <row r="14" spans="1:28" ht="24" customHeight="1" x14ac:dyDescent="0.2">
      <c r="A14" s="20" t="s">
        <v>21</v>
      </c>
      <c r="B14" s="48">
        <v>11</v>
      </c>
      <c r="C14" s="48">
        <v>52</v>
      </c>
      <c r="D14" s="48">
        <v>3</v>
      </c>
      <c r="E14" s="48">
        <v>1</v>
      </c>
      <c r="F14" s="134">
        <f t="shared" si="0"/>
        <v>66</v>
      </c>
      <c r="G14" s="4">
        <f t="shared" si="3"/>
        <v>414</v>
      </c>
      <c r="H14" s="21" t="s">
        <v>9</v>
      </c>
      <c r="I14" s="48">
        <v>17</v>
      </c>
      <c r="J14" s="48">
        <v>41</v>
      </c>
      <c r="K14" s="48">
        <v>3</v>
      </c>
      <c r="L14" s="48">
        <v>1</v>
      </c>
      <c r="M14" s="134">
        <f t="shared" si="1"/>
        <v>58</v>
      </c>
      <c r="N14" s="4">
        <f t="shared" si="4"/>
        <v>268.5</v>
      </c>
      <c r="O14" s="21" t="s">
        <v>29</v>
      </c>
      <c r="P14" s="47">
        <v>10</v>
      </c>
      <c r="Q14" s="47">
        <v>53</v>
      </c>
      <c r="R14" s="47">
        <v>4</v>
      </c>
      <c r="S14" s="47">
        <v>0</v>
      </c>
      <c r="T14" s="134">
        <f t="shared" si="2"/>
        <v>66</v>
      </c>
      <c r="U14" s="4">
        <f t="shared" si="5"/>
        <v>262.5</v>
      </c>
      <c r="W14" s="1" t="s">
        <v>82</v>
      </c>
      <c r="X14" s="50">
        <v>453.5</v>
      </c>
      <c r="Y14" s="1" t="s">
        <v>90</v>
      </c>
      <c r="Z14" s="50">
        <v>319.5</v>
      </c>
      <c r="AA14" s="1" t="s">
        <v>72</v>
      </c>
      <c r="AB14" s="50">
        <v>429</v>
      </c>
    </row>
    <row r="15" spans="1:28" ht="24" customHeight="1" x14ac:dyDescent="0.2">
      <c r="A15" s="20" t="s">
        <v>23</v>
      </c>
      <c r="B15" s="48">
        <v>15</v>
      </c>
      <c r="C15" s="48">
        <v>42</v>
      </c>
      <c r="D15" s="48">
        <v>5</v>
      </c>
      <c r="E15" s="48">
        <v>2</v>
      </c>
      <c r="F15" s="134">
        <f t="shared" si="0"/>
        <v>64.5</v>
      </c>
      <c r="G15" s="4">
        <f t="shared" si="3"/>
        <v>358.5</v>
      </c>
      <c r="H15" s="21" t="s">
        <v>12</v>
      </c>
      <c r="I15" s="48">
        <v>15</v>
      </c>
      <c r="J15" s="48">
        <v>38</v>
      </c>
      <c r="K15" s="48">
        <v>2</v>
      </c>
      <c r="L15" s="48">
        <v>2</v>
      </c>
      <c r="M15" s="134">
        <f t="shared" si="1"/>
        <v>54.5</v>
      </c>
      <c r="N15" s="4">
        <f t="shared" si="4"/>
        <v>254</v>
      </c>
      <c r="O15" s="20" t="s">
        <v>30</v>
      </c>
      <c r="P15" s="48">
        <v>26</v>
      </c>
      <c r="Q15" s="48">
        <v>58</v>
      </c>
      <c r="R15" s="48">
        <v>1</v>
      </c>
      <c r="S15" s="48">
        <v>5</v>
      </c>
      <c r="T15" s="134">
        <f t="shared" si="2"/>
        <v>85.5</v>
      </c>
      <c r="U15" s="4">
        <f t="shared" si="5"/>
        <v>289.5</v>
      </c>
      <c r="W15" s="1" t="s">
        <v>70</v>
      </c>
      <c r="X15" s="50">
        <v>457.5</v>
      </c>
      <c r="Y15" s="1" t="s">
        <v>64</v>
      </c>
      <c r="Z15" s="50">
        <v>326.5</v>
      </c>
      <c r="AA15" s="1" t="s">
        <v>78</v>
      </c>
      <c r="AB15" s="50">
        <v>433</v>
      </c>
    </row>
    <row r="16" spans="1:28" ht="24" customHeight="1" x14ac:dyDescent="0.2">
      <c r="A16" s="20" t="s">
        <v>39</v>
      </c>
      <c r="B16" s="48">
        <v>14</v>
      </c>
      <c r="C16" s="48">
        <v>39</v>
      </c>
      <c r="D16" s="48">
        <v>4</v>
      </c>
      <c r="E16" s="48">
        <v>0</v>
      </c>
      <c r="F16" s="134">
        <f t="shared" si="0"/>
        <v>54</v>
      </c>
      <c r="G16" s="4">
        <f t="shared" si="3"/>
        <v>286</v>
      </c>
      <c r="H16" s="21" t="s">
        <v>15</v>
      </c>
      <c r="I16" s="48">
        <v>20</v>
      </c>
      <c r="J16" s="48">
        <v>36</v>
      </c>
      <c r="K16" s="48">
        <v>1</v>
      </c>
      <c r="L16" s="48">
        <v>1</v>
      </c>
      <c r="M16" s="134">
        <f t="shared" si="1"/>
        <v>50.5</v>
      </c>
      <c r="N16" s="4">
        <f t="shared" si="4"/>
        <v>236.5</v>
      </c>
      <c r="O16" s="21" t="s">
        <v>8</v>
      </c>
      <c r="P16" s="48">
        <v>18</v>
      </c>
      <c r="Q16" s="48">
        <v>50</v>
      </c>
      <c r="R16" s="48">
        <v>5</v>
      </c>
      <c r="S16" s="48">
        <v>2</v>
      </c>
      <c r="T16" s="134">
        <f t="shared" si="2"/>
        <v>74</v>
      </c>
      <c r="U16" s="4">
        <f t="shared" si="5"/>
        <v>301.5</v>
      </c>
      <c r="W16" s="1" t="s">
        <v>76</v>
      </c>
      <c r="X16" s="50">
        <v>458.5</v>
      </c>
      <c r="Y16" s="1" t="s">
        <v>77</v>
      </c>
      <c r="Z16" s="50">
        <v>340.5</v>
      </c>
      <c r="AA16" s="1" t="s">
        <v>81</v>
      </c>
      <c r="AB16" s="50">
        <v>436.5</v>
      </c>
    </row>
    <row r="17" spans="1:28" ht="24" customHeight="1" x14ac:dyDescent="0.2">
      <c r="A17" s="20" t="s">
        <v>40</v>
      </c>
      <c r="B17" s="48">
        <v>21</v>
      </c>
      <c r="C17" s="48">
        <v>38</v>
      </c>
      <c r="D17" s="48">
        <v>5</v>
      </c>
      <c r="E17" s="48">
        <v>2</v>
      </c>
      <c r="F17" s="134">
        <f t="shared" si="0"/>
        <v>63.5</v>
      </c>
      <c r="G17" s="4">
        <f t="shared" si="3"/>
        <v>248</v>
      </c>
      <c r="H17" s="21" t="s">
        <v>18</v>
      </c>
      <c r="I17" s="48">
        <v>24</v>
      </c>
      <c r="J17" s="48">
        <v>38</v>
      </c>
      <c r="K17" s="48">
        <v>4</v>
      </c>
      <c r="L17" s="48">
        <v>0</v>
      </c>
      <c r="M17" s="134">
        <f t="shared" si="1"/>
        <v>58</v>
      </c>
      <c r="N17" s="4">
        <f t="shared" si="4"/>
        <v>221</v>
      </c>
      <c r="O17" s="21" t="s">
        <v>10</v>
      </c>
      <c r="P17" s="48">
        <v>21</v>
      </c>
      <c r="Q17" s="48">
        <v>61</v>
      </c>
      <c r="R17" s="48">
        <v>5</v>
      </c>
      <c r="S17" s="48">
        <v>0</v>
      </c>
      <c r="T17" s="134">
        <f t="shared" si="2"/>
        <v>81.5</v>
      </c>
      <c r="U17" s="4">
        <f t="shared" si="5"/>
        <v>307</v>
      </c>
      <c r="W17" s="1" t="s">
        <v>85</v>
      </c>
      <c r="X17" s="50">
        <v>459</v>
      </c>
      <c r="Y17" s="1" t="s">
        <v>92</v>
      </c>
      <c r="Z17" s="50">
        <v>345.5</v>
      </c>
      <c r="AA17" s="1" t="s">
        <v>69</v>
      </c>
      <c r="AB17" s="50">
        <v>447.5</v>
      </c>
    </row>
    <row r="18" spans="1:28" ht="24" customHeight="1" x14ac:dyDescent="0.2">
      <c r="A18" s="20" t="s">
        <v>41</v>
      </c>
      <c r="B18" s="48">
        <v>18</v>
      </c>
      <c r="C18" s="48">
        <v>50</v>
      </c>
      <c r="D18" s="48">
        <v>4</v>
      </c>
      <c r="E18" s="48">
        <v>1</v>
      </c>
      <c r="F18" s="134">
        <f t="shared" si="0"/>
        <v>69.5</v>
      </c>
      <c r="G18" s="4">
        <f t="shared" si="3"/>
        <v>251.5</v>
      </c>
      <c r="H18" s="21" t="s">
        <v>20</v>
      </c>
      <c r="I18" s="48">
        <v>29</v>
      </c>
      <c r="J18" s="48">
        <v>49</v>
      </c>
      <c r="K18" s="48">
        <v>5</v>
      </c>
      <c r="L18" s="48">
        <v>0</v>
      </c>
      <c r="M18" s="134">
        <f t="shared" si="1"/>
        <v>73.5</v>
      </c>
      <c r="N18" s="4">
        <f t="shared" si="4"/>
        <v>236.5</v>
      </c>
      <c r="O18" s="21" t="s">
        <v>13</v>
      </c>
      <c r="P18" s="48">
        <v>18</v>
      </c>
      <c r="Q18" s="48">
        <v>54</v>
      </c>
      <c r="R18" s="48">
        <v>8</v>
      </c>
      <c r="S18" s="48">
        <v>1</v>
      </c>
      <c r="T18" s="134">
        <f t="shared" si="2"/>
        <v>81.5</v>
      </c>
      <c r="U18" s="4">
        <f t="shared" si="5"/>
        <v>322.5</v>
      </c>
      <c r="W18" s="1" t="s">
        <v>67</v>
      </c>
      <c r="X18" s="50">
        <v>463</v>
      </c>
      <c r="Y18" s="1" t="s">
        <v>65</v>
      </c>
      <c r="Z18" s="50">
        <v>358</v>
      </c>
      <c r="AA18" s="1" t="s">
        <v>84</v>
      </c>
      <c r="AB18" s="50">
        <v>478</v>
      </c>
    </row>
    <row r="19" spans="1:28" ht="24" customHeight="1" thickBot="1" x14ac:dyDescent="0.25">
      <c r="A19" s="23" t="s">
        <v>42</v>
      </c>
      <c r="B19" s="49">
        <v>19</v>
      </c>
      <c r="C19" s="49">
        <v>52</v>
      </c>
      <c r="D19" s="49">
        <v>4</v>
      </c>
      <c r="E19" s="49">
        <v>2</v>
      </c>
      <c r="F19" s="142">
        <f t="shared" si="0"/>
        <v>74.5</v>
      </c>
      <c r="G19" s="5">
        <f t="shared" si="3"/>
        <v>261.5</v>
      </c>
      <c r="H19" s="22" t="s">
        <v>22</v>
      </c>
      <c r="I19" s="47">
        <v>15</v>
      </c>
      <c r="J19" s="47">
        <v>54</v>
      </c>
      <c r="K19" s="47">
        <v>6</v>
      </c>
      <c r="L19" s="47">
        <v>0</v>
      </c>
      <c r="M19" s="134">
        <f t="shared" si="1"/>
        <v>73.5</v>
      </c>
      <c r="N19" s="4">
        <f t="shared" si="4"/>
        <v>255.5</v>
      </c>
      <c r="O19" s="21" t="s">
        <v>16</v>
      </c>
      <c r="P19" s="48">
        <v>25</v>
      </c>
      <c r="Q19" s="48">
        <v>59</v>
      </c>
      <c r="R19" s="48">
        <v>3</v>
      </c>
      <c r="S19" s="48">
        <v>1</v>
      </c>
      <c r="T19" s="134">
        <f t="shared" si="2"/>
        <v>80</v>
      </c>
      <c r="U19" s="4">
        <f t="shared" si="5"/>
        <v>317</v>
      </c>
      <c r="W19" s="1" t="s">
        <v>73</v>
      </c>
      <c r="X19" s="50">
        <v>470.5</v>
      </c>
      <c r="Y19" s="1" t="s">
        <v>66</v>
      </c>
      <c r="Z19" s="50">
        <v>379</v>
      </c>
      <c r="AA19" s="1" t="s">
        <v>87</v>
      </c>
      <c r="AB19" s="50">
        <v>506</v>
      </c>
    </row>
    <row r="20" spans="1:28" ht="24" customHeight="1" x14ac:dyDescent="0.2">
      <c r="A20" s="21" t="s">
        <v>27</v>
      </c>
      <c r="B20" s="47">
        <v>11</v>
      </c>
      <c r="C20" s="47">
        <v>42</v>
      </c>
      <c r="D20" s="47">
        <v>4</v>
      </c>
      <c r="E20" s="47">
        <v>2</v>
      </c>
      <c r="F20" s="135">
        <f t="shared" si="0"/>
        <v>60.5</v>
      </c>
      <c r="G20" s="37"/>
      <c r="H20" s="21" t="s">
        <v>24</v>
      </c>
      <c r="I20" s="48">
        <v>28</v>
      </c>
      <c r="J20" s="48">
        <v>71</v>
      </c>
      <c r="K20" s="48">
        <v>3</v>
      </c>
      <c r="L20" s="48">
        <v>0</v>
      </c>
      <c r="M20" s="135">
        <f t="shared" si="1"/>
        <v>91</v>
      </c>
      <c r="N20" s="4">
        <f t="shared" si="4"/>
        <v>296</v>
      </c>
      <c r="O20" s="21" t="s">
        <v>45</v>
      </c>
      <c r="P20" s="47">
        <v>18</v>
      </c>
      <c r="Q20" s="47">
        <v>73</v>
      </c>
      <c r="R20" s="47">
        <v>4</v>
      </c>
      <c r="S20" s="47">
        <v>0</v>
      </c>
      <c r="T20" s="135">
        <f t="shared" si="2"/>
        <v>90</v>
      </c>
      <c r="U20" s="4">
        <f t="shared" si="5"/>
        <v>333</v>
      </c>
      <c r="W20" s="1"/>
      <c r="X20" s="1"/>
      <c r="Y20" s="1" t="s">
        <v>74</v>
      </c>
      <c r="Z20" s="50">
        <v>392.5</v>
      </c>
      <c r="AA20" s="1" t="s">
        <v>89</v>
      </c>
      <c r="AB20" s="50">
        <v>510</v>
      </c>
    </row>
    <row r="21" spans="1:28" ht="24" customHeight="1" thickBot="1" x14ac:dyDescent="0.25">
      <c r="A21" s="21" t="s">
        <v>28</v>
      </c>
      <c r="B21" s="48">
        <v>7</v>
      </c>
      <c r="C21" s="48">
        <v>53</v>
      </c>
      <c r="D21" s="48">
        <v>3</v>
      </c>
      <c r="E21" s="48">
        <v>1</v>
      </c>
      <c r="F21" s="134">
        <f t="shared" si="0"/>
        <v>65</v>
      </c>
      <c r="G21" s="38"/>
      <c r="H21" s="22" t="s">
        <v>25</v>
      </c>
      <c r="I21" s="48">
        <v>18</v>
      </c>
      <c r="J21" s="48">
        <v>56</v>
      </c>
      <c r="K21" s="48">
        <v>5</v>
      </c>
      <c r="L21" s="48">
        <v>2</v>
      </c>
      <c r="M21" s="134">
        <f t="shared" si="1"/>
        <v>80</v>
      </c>
      <c r="N21" s="4">
        <f t="shared" si="4"/>
        <v>318</v>
      </c>
      <c r="O21" s="23" t="s">
        <v>46</v>
      </c>
      <c r="P21" s="49">
        <v>15</v>
      </c>
      <c r="Q21" s="49">
        <v>64</v>
      </c>
      <c r="R21" s="49">
        <v>2</v>
      </c>
      <c r="S21" s="49">
        <v>0</v>
      </c>
      <c r="T21" s="142">
        <f t="shared" si="2"/>
        <v>75.5</v>
      </c>
      <c r="U21" s="5">
        <f t="shared" si="5"/>
        <v>327</v>
      </c>
      <c r="W21" s="1"/>
      <c r="X21" s="1"/>
      <c r="Y21" s="1" t="s">
        <v>71</v>
      </c>
      <c r="Z21" s="50">
        <v>411.5</v>
      </c>
      <c r="AA21" s="1" t="s">
        <v>91</v>
      </c>
      <c r="AB21" s="50">
        <v>514.5</v>
      </c>
    </row>
    <row r="22" spans="1:28" ht="24" customHeight="1" thickBot="1" x14ac:dyDescent="0.25">
      <c r="A22" s="21" t="s">
        <v>1</v>
      </c>
      <c r="B22" s="48">
        <v>18</v>
      </c>
      <c r="C22" s="48">
        <v>55</v>
      </c>
      <c r="D22" s="48">
        <v>3</v>
      </c>
      <c r="E22" s="48">
        <v>1</v>
      </c>
      <c r="F22" s="134">
        <f t="shared" si="0"/>
        <v>72.5</v>
      </c>
      <c r="G22" s="4"/>
      <c r="H22" s="23" t="s">
        <v>26</v>
      </c>
      <c r="I22" s="49">
        <v>25</v>
      </c>
      <c r="J22" s="49">
        <v>54</v>
      </c>
      <c r="K22" s="49">
        <v>4</v>
      </c>
      <c r="L22" s="49">
        <v>2</v>
      </c>
      <c r="M22" s="134">
        <f t="shared" si="1"/>
        <v>79.5</v>
      </c>
      <c r="N22" s="5">
        <f t="shared" si="4"/>
        <v>324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68</v>
      </c>
      <c r="Z22" s="50">
        <v>432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447.5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324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333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93</v>
      </c>
      <c r="D24" s="55"/>
      <c r="E24" s="55"/>
      <c r="F24" s="136" t="s">
        <v>67</v>
      </c>
      <c r="G24" s="57"/>
      <c r="H24" s="167"/>
      <c r="I24" s="168"/>
      <c r="J24" s="52" t="s">
        <v>93</v>
      </c>
      <c r="K24" s="55"/>
      <c r="L24" s="55"/>
      <c r="M24" s="136" t="s">
        <v>92</v>
      </c>
      <c r="N24" s="57"/>
      <c r="O24" s="167"/>
      <c r="P24" s="168"/>
      <c r="Q24" s="52" t="s">
        <v>93</v>
      </c>
      <c r="R24" s="55"/>
      <c r="S24" s="55"/>
      <c r="T24" s="136" t="s">
        <v>89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74</v>
      </c>
      <c r="F63" s="139">
        <f>INT(B10*$Q$66)</f>
        <v>39</v>
      </c>
      <c r="G63" s="6"/>
      <c r="H63" s="6"/>
      <c r="I63" s="6">
        <f>INT(E10*$Q$67)</f>
        <v>0</v>
      </c>
      <c r="J63" s="6"/>
      <c r="K63" s="6"/>
      <c r="L63" s="6">
        <f>INT(D10*$Q$68)</f>
        <v>3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6">INT(C11*$Q$65)</f>
        <v>85</v>
      </c>
      <c r="F64" s="139">
        <f t="shared" ref="F64:F72" si="7">INT(B11*$Q$66)</f>
        <v>54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4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6"/>
        <v>94</v>
      </c>
      <c r="F65" s="139">
        <f t="shared" si="7"/>
        <v>41</v>
      </c>
      <c r="G65" s="6"/>
      <c r="H65" s="6"/>
      <c r="I65" s="6">
        <f t="shared" si="8"/>
        <v>0</v>
      </c>
      <c r="J65" s="6"/>
      <c r="K65" s="6"/>
      <c r="L65" s="6">
        <f t="shared" si="9"/>
        <v>6</v>
      </c>
      <c r="M65" s="139"/>
      <c r="N65" s="6"/>
      <c r="O65" s="6"/>
      <c r="P65" s="6" t="s">
        <v>103</v>
      </c>
      <c r="Q65" s="6">
        <v>1</v>
      </c>
      <c r="R65" s="6"/>
      <c r="S65" s="6"/>
      <c r="T65" s="139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6"/>
        <v>74</v>
      </c>
      <c r="F66" s="139">
        <f t="shared" si="7"/>
        <v>27</v>
      </c>
      <c r="G66" s="6"/>
      <c r="H66" s="6"/>
      <c r="I66" s="6">
        <f t="shared" si="8"/>
        <v>4</v>
      </c>
      <c r="J66" s="6"/>
      <c r="K66" s="6"/>
      <c r="L66" s="6">
        <f t="shared" si="9"/>
        <v>2</v>
      </c>
      <c r="M66" s="139"/>
      <c r="N66" s="6"/>
      <c r="O66" s="6"/>
      <c r="P66" s="6" t="s">
        <v>104</v>
      </c>
      <c r="Q66" s="6">
        <v>1</v>
      </c>
      <c r="R66" s="6"/>
      <c r="S66" s="6"/>
      <c r="T66" s="139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6"/>
        <v>52</v>
      </c>
      <c r="F67" s="139">
        <f t="shared" si="7"/>
        <v>11</v>
      </c>
      <c r="G67" s="6"/>
      <c r="H67" s="6"/>
      <c r="I67" s="6">
        <f t="shared" si="8"/>
        <v>1</v>
      </c>
      <c r="J67" s="6"/>
      <c r="K67" s="6"/>
      <c r="L67" s="6">
        <f t="shared" si="9"/>
        <v>3</v>
      </c>
      <c r="M67" s="139"/>
      <c r="N67" s="6"/>
      <c r="O67" s="6"/>
      <c r="P67" s="6" t="s">
        <v>105</v>
      </c>
      <c r="Q67" s="6">
        <v>1</v>
      </c>
      <c r="R67" s="6"/>
      <c r="S67" s="6"/>
      <c r="T67" s="139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6"/>
        <v>42</v>
      </c>
      <c r="F68" s="139">
        <f t="shared" si="7"/>
        <v>15</v>
      </c>
      <c r="G68" s="6"/>
      <c r="H68" s="6"/>
      <c r="I68" s="6">
        <f t="shared" si="8"/>
        <v>2</v>
      </c>
      <c r="J68" s="6"/>
      <c r="K68" s="6"/>
      <c r="L68" s="6">
        <f t="shared" si="9"/>
        <v>5</v>
      </c>
      <c r="M68" s="139"/>
      <c r="N68" s="6"/>
      <c r="O68" s="6"/>
      <c r="P68" s="6" t="s">
        <v>106</v>
      </c>
      <c r="Q68" s="6">
        <v>1</v>
      </c>
      <c r="R68" s="6"/>
      <c r="S68" s="6"/>
      <c r="T68" s="139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6"/>
        <v>39</v>
      </c>
      <c r="F69" s="139">
        <f t="shared" si="7"/>
        <v>14</v>
      </c>
      <c r="G69" s="6"/>
      <c r="H69" s="6"/>
      <c r="I69" s="6">
        <f t="shared" si="8"/>
        <v>0</v>
      </c>
      <c r="J69" s="6"/>
      <c r="K69" s="6"/>
      <c r="L69" s="6">
        <f t="shared" si="9"/>
        <v>4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6"/>
        <v>38</v>
      </c>
      <c r="F70" s="139">
        <f t="shared" si="7"/>
        <v>21</v>
      </c>
      <c r="G70" s="6"/>
      <c r="H70" s="6"/>
      <c r="I70" s="6">
        <f t="shared" si="8"/>
        <v>2</v>
      </c>
      <c r="J70" s="6"/>
      <c r="K70" s="6"/>
      <c r="L70" s="6">
        <f t="shared" si="9"/>
        <v>5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6"/>
        <v>50</v>
      </c>
      <c r="F71" s="139">
        <f t="shared" si="7"/>
        <v>18</v>
      </c>
      <c r="G71" s="6"/>
      <c r="H71" s="6"/>
      <c r="I71" s="6">
        <f t="shared" si="8"/>
        <v>1</v>
      </c>
      <c r="J71" s="6"/>
      <c r="K71" s="6"/>
      <c r="L71" s="6">
        <f t="shared" si="9"/>
        <v>4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6"/>
        <v>52</v>
      </c>
      <c r="F72" s="139">
        <f t="shared" si="7"/>
        <v>19</v>
      </c>
      <c r="G72" s="6"/>
      <c r="H72" s="6"/>
      <c r="I72" s="6">
        <f t="shared" si="8"/>
        <v>2</v>
      </c>
      <c r="J72" s="6"/>
      <c r="K72" s="6"/>
      <c r="L72" s="6">
        <f t="shared" si="9"/>
        <v>4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42</v>
      </c>
      <c r="F77" s="139">
        <f>INT(B20*$Q$80)</f>
        <v>11</v>
      </c>
      <c r="G77" s="6"/>
      <c r="H77" s="6"/>
      <c r="I77" s="6">
        <f>INT(E20*$Q$81)</f>
        <v>2</v>
      </c>
      <c r="J77" s="6"/>
      <c r="K77" s="6"/>
      <c r="L77" s="6">
        <f>INT(D20*$Q$82)</f>
        <v>4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53</v>
      </c>
      <c r="F78" s="139">
        <f>INT(B21*$Q$80)</f>
        <v>7</v>
      </c>
      <c r="G78" s="6"/>
      <c r="H78" s="6"/>
      <c r="I78" s="6">
        <f>INT(E21*$Q$81)</f>
        <v>1</v>
      </c>
      <c r="J78" s="6"/>
      <c r="K78" s="6"/>
      <c r="L78" s="6">
        <f>INT(D21*$Q$82)</f>
        <v>3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55</v>
      </c>
      <c r="F79" s="139">
        <f>INT(B22*$Q$80)</f>
        <v>18</v>
      </c>
      <c r="G79" s="6"/>
      <c r="H79" s="6"/>
      <c r="I79" s="6">
        <f>INT(E22*$Q$81)</f>
        <v>1</v>
      </c>
      <c r="J79" s="6"/>
      <c r="K79" s="6"/>
      <c r="L79" s="6">
        <f>INT(D22*$Q$82)</f>
        <v>3</v>
      </c>
      <c r="M79" s="139"/>
      <c r="N79" s="6"/>
      <c r="O79" s="6"/>
      <c r="P79" s="6" t="s">
        <v>103</v>
      </c>
      <c r="Q79" s="6">
        <v>1</v>
      </c>
      <c r="R79" s="6"/>
      <c r="S79" s="6"/>
      <c r="T79" s="139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62</v>
      </c>
      <c r="F80" s="139">
        <f t="shared" ref="F80:F92" si="10">INT(I10*$Q$80)</f>
        <v>21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8</v>
      </c>
      <c r="M80" s="139"/>
      <c r="N80" s="6"/>
      <c r="O80" s="6"/>
      <c r="P80" s="6" t="s">
        <v>104</v>
      </c>
      <c r="Q80" s="6">
        <v>1</v>
      </c>
      <c r="R80" s="6"/>
      <c r="S80" s="6"/>
      <c r="T80" s="139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3">INT(J11*$Q$79)</f>
        <v>45</v>
      </c>
      <c r="F81" s="139">
        <f t="shared" si="10"/>
        <v>27</v>
      </c>
      <c r="G81" s="6"/>
      <c r="H81" s="6"/>
      <c r="I81" s="6">
        <f t="shared" si="11"/>
        <v>1</v>
      </c>
      <c r="J81" s="6"/>
      <c r="K81" s="6"/>
      <c r="L81" s="6">
        <f t="shared" si="12"/>
        <v>4</v>
      </c>
      <c r="M81" s="139"/>
      <c r="N81" s="6"/>
      <c r="O81" s="6"/>
      <c r="P81" s="6" t="s">
        <v>105</v>
      </c>
      <c r="Q81" s="6">
        <v>1</v>
      </c>
      <c r="R81" s="6"/>
      <c r="S81" s="6"/>
      <c r="T81" s="139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3"/>
        <v>49</v>
      </c>
      <c r="F82" s="139">
        <f t="shared" si="10"/>
        <v>21</v>
      </c>
      <c r="G82" s="6"/>
      <c r="H82" s="6"/>
      <c r="I82" s="6">
        <f t="shared" si="11"/>
        <v>1</v>
      </c>
      <c r="J82" s="6"/>
      <c r="K82" s="6"/>
      <c r="L82" s="6">
        <f t="shared" si="12"/>
        <v>3</v>
      </c>
      <c r="M82" s="139"/>
      <c r="N82" s="6"/>
      <c r="O82" s="6"/>
      <c r="P82" s="6" t="s">
        <v>106</v>
      </c>
      <c r="Q82" s="6">
        <v>1</v>
      </c>
      <c r="R82" s="6"/>
      <c r="S82" s="6"/>
      <c r="T82" s="139"/>
      <c r="U82" s="6"/>
    </row>
    <row r="83" spans="1:21" x14ac:dyDescent="0.2">
      <c r="A83">
        <v>41</v>
      </c>
      <c r="B83">
        <v>31</v>
      </c>
      <c r="E83" s="6">
        <f t="shared" si="13"/>
        <v>58</v>
      </c>
      <c r="F83" s="139">
        <f t="shared" si="10"/>
        <v>19</v>
      </c>
      <c r="I83" s="6">
        <f t="shared" si="11"/>
        <v>0</v>
      </c>
      <c r="L83" s="6">
        <f t="shared" si="12"/>
        <v>3</v>
      </c>
    </row>
    <row r="84" spans="1:21" x14ac:dyDescent="0.2">
      <c r="A84">
        <v>41</v>
      </c>
      <c r="B84">
        <v>31</v>
      </c>
      <c r="E84" s="6">
        <f t="shared" si="13"/>
        <v>41</v>
      </c>
      <c r="F84" s="139">
        <f t="shared" si="10"/>
        <v>17</v>
      </c>
      <c r="I84" s="6">
        <f t="shared" si="11"/>
        <v>1</v>
      </c>
      <c r="L84" s="6">
        <f t="shared" si="12"/>
        <v>3</v>
      </c>
    </row>
    <row r="85" spans="1:21" x14ac:dyDescent="0.2">
      <c r="A85">
        <v>41</v>
      </c>
      <c r="B85">
        <v>31</v>
      </c>
      <c r="E85" s="6">
        <f t="shared" si="13"/>
        <v>38</v>
      </c>
      <c r="F85" s="139">
        <f t="shared" si="10"/>
        <v>15</v>
      </c>
      <c r="I85" s="6">
        <f t="shared" si="11"/>
        <v>2</v>
      </c>
      <c r="L85" s="6">
        <f t="shared" si="12"/>
        <v>2</v>
      </c>
    </row>
    <row r="86" spans="1:21" x14ac:dyDescent="0.2">
      <c r="A86">
        <v>41</v>
      </c>
      <c r="B86">
        <v>31</v>
      </c>
      <c r="E86" s="6">
        <f t="shared" si="13"/>
        <v>36</v>
      </c>
      <c r="F86" s="139">
        <f t="shared" si="10"/>
        <v>20</v>
      </c>
      <c r="I86" s="6">
        <f t="shared" si="11"/>
        <v>1</v>
      </c>
      <c r="L86" s="6">
        <f t="shared" si="12"/>
        <v>1</v>
      </c>
    </row>
    <row r="87" spans="1:21" x14ac:dyDescent="0.2">
      <c r="A87">
        <v>41</v>
      </c>
      <c r="B87">
        <v>31</v>
      </c>
      <c r="E87" s="6">
        <f t="shared" si="13"/>
        <v>38</v>
      </c>
      <c r="F87" s="139">
        <f t="shared" si="10"/>
        <v>24</v>
      </c>
      <c r="I87" s="6">
        <f t="shared" si="11"/>
        <v>0</v>
      </c>
      <c r="L87" s="6">
        <f t="shared" si="12"/>
        <v>4</v>
      </c>
    </row>
    <row r="88" spans="1:21" x14ac:dyDescent="0.2">
      <c r="A88">
        <v>41</v>
      </c>
      <c r="B88">
        <v>31</v>
      </c>
      <c r="E88" s="6">
        <f t="shared" si="13"/>
        <v>49</v>
      </c>
      <c r="F88" s="139">
        <f t="shared" si="10"/>
        <v>29</v>
      </c>
      <c r="I88" s="6">
        <f t="shared" si="11"/>
        <v>0</v>
      </c>
      <c r="L88" s="6">
        <f t="shared" si="12"/>
        <v>5</v>
      </c>
    </row>
    <row r="89" spans="1:21" x14ac:dyDescent="0.2">
      <c r="A89">
        <v>41</v>
      </c>
      <c r="B89">
        <v>31</v>
      </c>
      <c r="E89" s="6">
        <f t="shared" si="13"/>
        <v>54</v>
      </c>
      <c r="F89" s="139">
        <f t="shared" si="10"/>
        <v>15</v>
      </c>
      <c r="I89" s="6">
        <f t="shared" si="11"/>
        <v>0</v>
      </c>
      <c r="L89" s="6">
        <f t="shared" si="12"/>
        <v>6</v>
      </c>
    </row>
    <row r="90" spans="1:21" x14ac:dyDescent="0.2">
      <c r="A90">
        <v>41</v>
      </c>
      <c r="B90">
        <v>31</v>
      </c>
      <c r="E90" s="6">
        <f t="shared" si="13"/>
        <v>71</v>
      </c>
      <c r="F90" s="139">
        <f t="shared" si="10"/>
        <v>28</v>
      </c>
      <c r="I90" s="6">
        <f t="shared" si="11"/>
        <v>0</v>
      </c>
      <c r="L90" s="6">
        <f t="shared" si="12"/>
        <v>3</v>
      </c>
    </row>
    <row r="91" spans="1:21" x14ac:dyDescent="0.2">
      <c r="A91">
        <v>41</v>
      </c>
      <c r="B91">
        <v>31</v>
      </c>
      <c r="E91" s="6">
        <f t="shared" si="13"/>
        <v>56</v>
      </c>
      <c r="F91" s="139">
        <f t="shared" si="10"/>
        <v>18</v>
      </c>
      <c r="I91" s="6">
        <f t="shared" si="11"/>
        <v>2</v>
      </c>
      <c r="L91" s="6">
        <f t="shared" si="12"/>
        <v>5</v>
      </c>
    </row>
    <row r="92" spans="1:21" x14ac:dyDescent="0.2">
      <c r="A92">
        <v>41</v>
      </c>
      <c r="B92">
        <v>31</v>
      </c>
      <c r="E92" s="6">
        <f t="shared" si="13"/>
        <v>54</v>
      </c>
      <c r="F92" s="139">
        <f t="shared" si="10"/>
        <v>25</v>
      </c>
      <c r="I92" s="6">
        <f t="shared" si="11"/>
        <v>2</v>
      </c>
      <c r="L92" s="6">
        <f t="shared" si="12"/>
        <v>4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41</v>
      </c>
      <c r="F97" s="140">
        <f t="shared" ref="F97:F108" si="14">INT(P10*$Q$100)</f>
        <v>7</v>
      </c>
      <c r="I97" s="1">
        <f t="shared" ref="I97:I108" si="15">INT(S10*$Q$101)</f>
        <v>2</v>
      </c>
      <c r="L97" s="1">
        <f t="shared" ref="L97:L108" si="16">INT(R10*$Q$102)</f>
        <v>4</v>
      </c>
    </row>
    <row r="98" spans="1:17" x14ac:dyDescent="0.2">
      <c r="A98">
        <v>41</v>
      </c>
      <c r="B98">
        <v>31</v>
      </c>
      <c r="E98" s="1">
        <f t="shared" ref="E98:E108" si="17">INT(Q11*$Q$99)</f>
        <v>46</v>
      </c>
      <c r="F98" s="140">
        <f t="shared" si="14"/>
        <v>8</v>
      </c>
      <c r="I98" s="1">
        <f t="shared" si="15"/>
        <v>1</v>
      </c>
      <c r="L98" s="1">
        <f t="shared" si="16"/>
        <v>3</v>
      </c>
    </row>
    <row r="99" spans="1:17" x14ac:dyDescent="0.2">
      <c r="A99">
        <v>41</v>
      </c>
      <c r="B99">
        <v>31</v>
      </c>
      <c r="E99" s="1">
        <f t="shared" si="17"/>
        <v>48</v>
      </c>
      <c r="F99" s="140">
        <f t="shared" si="14"/>
        <v>8</v>
      </c>
      <c r="I99" s="1">
        <f t="shared" si="15"/>
        <v>0</v>
      </c>
      <c r="L99" s="1">
        <f t="shared" si="16"/>
        <v>5</v>
      </c>
      <c r="P99" s="6" t="s">
        <v>103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7"/>
        <v>58</v>
      </c>
      <c r="F100" s="140">
        <f t="shared" si="14"/>
        <v>19</v>
      </c>
      <c r="I100" s="1">
        <f t="shared" si="15"/>
        <v>1</v>
      </c>
      <c r="L100" s="1">
        <f t="shared" si="16"/>
        <v>3</v>
      </c>
      <c r="P100" s="6" t="s">
        <v>104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7"/>
        <v>53</v>
      </c>
      <c r="F101" s="140">
        <f t="shared" si="14"/>
        <v>10</v>
      </c>
      <c r="I101" s="1">
        <f t="shared" si="15"/>
        <v>0</v>
      </c>
      <c r="L101" s="1">
        <f t="shared" si="16"/>
        <v>4</v>
      </c>
      <c r="P101" s="6" t="s">
        <v>105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7"/>
        <v>58</v>
      </c>
      <c r="F102" s="140">
        <f t="shared" si="14"/>
        <v>26</v>
      </c>
      <c r="I102" s="1">
        <f t="shared" si="15"/>
        <v>5</v>
      </c>
      <c r="L102" s="1">
        <f t="shared" si="16"/>
        <v>1</v>
      </c>
      <c r="P102" s="6" t="s">
        <v>106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7"/>
        <v>50</v>
      </c>
      <c r="F103" s="140">
        <f t="shared" si="14"/>
        <v>18</v>
      </c>
      <c r="I103" s="1">
        <f t="shared" si="15"/>
        <v>2</v>
      </c>
      <c r="L103" s="1">
        <f t="shared" si="16"/>
        <v>5</v>
      </c>
    </row>
    <row r="104" spans="1:17" x14ac:dyDescent="0.2">
      <c r="A104">
        <v>41</v>
      </c>
      <c r="B104">
        <v>31</v>
      </c>
      <c r="E104" s="1">
        <f t="shared" si="17"/>
        <v>61</v>
      </c>
      <c r="F104" s="140">
        <f t="shared" si="14"/>
        <v>21</v>
      </c>
      <c r="I104" s="1">
        <f t="shared" si="15"/>
        <v>0</v>
      </c>
      <c r="L104" s="1">
        <f t="shared" si="16"/>
        <v>5</v>
      </c>
    </row>
    <row r="105" spans="1:17" x14ac:dyDescent="0.2">
      <c r="A105">
        <v>41</v>
      </c>
      <c r="B105">
        <v>31</v>
      </c>
      <c r="E105" s="1">
        <f t="shared" si="17"/>
        <v>54</v>
      </c>
      <c r="F105" s="140">
        <f t="shared" si="14"/>
        <v>18</v>
      </c>
      <c r="I105" s="1">
        <f t="shared" si="15"/>
        <v>1</v>
      </c>
      <c r="L105" s="1">
        <f t="shared" si="16"/>
        <v>8</v>
      </c>
    </row>
    <row r="106" spans="1:17" x14ac:dyDescent="0.2">
      <c r="A106">
        <v>41</v>
      </c>
      <c r="B106">
        <v>31</v>
      </c>
      <c r="E106" s="1">
        <f t="shared" si="17"/>
        <v>59</v>
      </c>
      <c r="F106" s="140">
        <f t="shared" si="14"/>
        <v>25</v>
      </c>
      <c r="I106" s="1">
        <f t="shared" si="15"/>
        <v>1</v>
      </c>
      <c r="L106" s="1">
        <f t="shared" si="16"/>
        <v>3</v>
      </c>
    </row>
    <row r="107" spans="1:17" x14ac:dyDescent="0.2">
      <c r="A107">
        <v>41</v>
      </c>
      <c r="B107">
        <v>31</v>
      </c>
      <c r="E107" s="1">
        <f t="shared" si="17"/>
        <v>73</v>
      </c>
      <c r="F107" s="140">
        <f t="shared" si="14"/>
        <v>18</v>
      </c>
      <c r="I107" s="1">
        <f t="shared" si="15"/>
        <v>0</v>
      </c>
      <c r="L107" s="1">
        <f t="shared" si="16"/>
        <v>4</v>
      </c>
    </row>
    <row r="108" spans="1:17" x14ac:dyDescent="0.2">
      <c r="A108">
        <v>41</v>
      </c>
      <c r="B108">
        <v>31</v>
      </c>
      <c r="E108" s="1">
        <f t="shared" si="17"/>
        <v>64</v>
      </c>
      <c r="F108" s="140">
        <f t="shared" si="14"/>
        <v>15</v>
      </c>
      <c r="I108" s="1">
        <f t="shared" si="15"/>
        <v>0</v>
      </c>
      <c r="L108" s="1">
        <f t="shared" si="16"/>
        <v>2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0" workbookViewId="0">
      <selection activeCell="X25" sqref="X25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">
        <v>60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">
        <v>170</v>
      </c>
      <c r="E5" s="178"/>
      <c r="F5" s="178"/>
      <c r="G5" s="178"/>
      <c r="H5" s="178"/>
      <c r="I5" s="172" t="s">
        <v>53</v>
      </c>
      <c r="J5" s="172"/>
      <c r="K5" s="172"/>
      <c r="L5" s="179">
        <v>5554</v>
      </c>
      <c r="M5" s="179"/>
      <c r="N5" s="179"/>
      <c r="O5" s="14"/>
      <c r="P5" s="172" t="s">
        <v>57</v>
      </c>
      <c r="Q5" s="172"/>
      <c r="R5" s="172"/>
      <c r="S5" s="177" t="s">
        <v>171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167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f>'G-1'!S6:U6</f>
        <v>43857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26</v>
      </c>
      <c r="C10" s="48">
        <v>197</v>
      </c>
      <c r="D10" s="48">
        <v>31</v>
      </c>
      <c r="E10" s="48">
        <v>2</v>
      </c>
      <c r="F10" s="134">
        <f t="shared" ref="F10:F22" si="0">B10*0.5+C10*1+D10*2+E10*2.5</f>
        <v>277</v>
      </c>
      <c r="G10" s="4"/>
      <c r="H10" s="21" t="s">
        <v>4</v>
      </c>
      <c r="I10" s="48">
        <v>53</v>
      </c>
      <c r="J10" s="48">
        <v>214</v>
      </c>
      <c r="K10" s="48">
        <v>32</v>
      </c>
      <c r="L10" s="48">
        <v>3</v>
      </c>
      <c r="M10" s="134">
        <f t="shared" ref="M10:M22" si="1">I10*0.5+J10*1+K10*2+L10*2.5</f>
        <v>312</v>
      </c>
      <c r="N10" s="11">
        <f>F20+F21+F22+M10</f>
        <v>1200.5</v>
      </c>
      <c r="O10" s="21" t="s">
        <v>43</v>
      </c>
      <c r="P10" s="48">
        <v>49</v>
      </c>
      <c r="Q10" s="48">
        <v>191</v>
      </c>
      <c r="R10" s="48">
        <v>33</v>
      </c>
      <c r="S10" s="48">
        <v>1</v>
      </c>
      <c r="T10" s="134">
        <f t="shared" ref="T10:T21" si="2">P10*0.5+Q10*1+R10*2+S10*2.5</f>
        <v>284</v>
      </c>
      <c r="U10" s="12"/>
      <c r="W10" s="1"/>
      <c r="X10" s="1"/>
      <c r="Y10" s="1" t="s">
        <v>83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23</v>
      </c>
      <c r="C11" s="48">
        <v>247</v>
      </c>
      <c r="D11" s="48">
        <v>35</v>
      </c>
      <c r="E11" s="48">
        <v>1</v>
      </c>
      <c r="F11" s="134">
        <f t="shared" si="0"/>
        <v>331</v>
      </c>
      <c r="G11" s="4"/>
      <c r="H11" s="21" t="s">
        <v>5</v>
      </c>
      <c r="I11" s="48">
        <v>49</v>
      </c>
      <c r="J11" s="48">
        <v>221</v>
      </c>
      <c r="K11" s="48">
        <v>41</v>
      </c>
      <c r="L11" s="48">
        <v>5</v>
      </c>
      <c r="M11" s="134">
        <f t="shared" si="1"/>
        <v>340</v>
      </c>
      <c r="N11" s="11">
        <f>F21+F22+M10+M11</f>
        <v>1259</v>
      </c>
      <c r="O11" s="21" t="s">
        <v>44</v>
      </c>
      <c r="P11" s="48">
        <v>50</v>
      </c>
      <c r="Q11" s="48">
        <v>189</v>
      </c>
      <c r="R11" s="48">
        <v>32</v>
      </c>
      <c r="S11" s="48">
        <v>5</v>
      </c>
      <c r="T11" s="134">
        <f t="shared" si="2"/>
        <v>290.5</v>
      </c>
      <c r="U11" s="4"/>
      <c r="W11" s="1"/>
      <c r="X11" s="1"/>
      <c r="Y11" s="1" t="s">
        <v>80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35</v>
      </c>
      <c r="C12" s="48">
        <v>266</v>
      </c>
      <c r="D12" s="48">
        <v>38</v>
      </c>
      <c r="E12" s="48">
        <v>5</v>
      </c>
      <c r="F12" s="134">
        <f t="shared" si="0"/>
        <v>372</v>
      </c>
      <c r="G12" s="4"/>
      <c r="H12" s="21" t="s">
        <v>6</v>
      </c>
      <c r="I12" s="48">
        <v>64</v>
      </c>
      <c r="J12" s="48">
        <v>215</v>
      </c>
      <c r="K12" s="48">
        <v>27</v>
      </c>
      <c r="L12" s="48">
        <v>4</v>
      </c>
      <c r="M12" s="134">
        <f t="shared" si="1"/>
        <v>311</v>
      </c>
      <c r="N12" s="4">
        <f>F22+M10+M11+M12</f>
        <v>1278.5</v>
      </c>
      <c r="O12" s="21" t="s">
        <v>32</v>
      </c>
      <c r="P12" s="48">
        <v>59</v>
      </c>
      <c r="Q12" s="48">
        <v>209</v>
      </c>
      <c r="R12" s="48">
        <v>30</v>
      </c>
      <c r="S12" s="48">
        <v>0</v>
      </c>
      <c r="T12" s="134">
        <f t="shared" si="2"/>
        <v>298.5</v>
      </c>
      <c r="U12" s="4"/>
      <c r="W12" s="1"/>
      <c r="X12" s="1"/>
      <c r="Y12" s="1" t="s">
        <v>86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35</v>
      </c>
      <c r="C13" s="48">
        <v>230</v>
      </c>
      <c r="D13" s="48">
        <v>33</v>
      </c>
      <c r="E13" s="48">
        <v>4</v>
      </c>
      <c r="F13" s="134">
        <f t="shared" si="0"/>
        <v>323.5</v>
      </c>
      <c r="G13" s="4">
        <f t="shared" ref="G13:G19" si="3">F10+F11+F12+F13</f>
        <v>1303.5</v>
      </c>
      <c r="H13" s="21" t="s">
        <v>7</v>
      </c>
      <c r="I13" s="48">
        <v>44</v>
      </c>
      <c r="J13" s="48">
        <v>228</v>
      </c>
      <c r="K13" s="48">
        <v>39</v>
      </c>
      <c r="L13" s="48">
        <v>4</v>
      </c>
      <c r="M13" s="134">
        <f t="shared" si="1"/>
        <v>338</v>
      </c>
      <c r="N13" s="4">
        <f t="shared" ref="N13:N22" si="4">M10+M11+M12+M13</f>
        <v>1301</v>
      </c>
      <c r="O13" s="21" t="s">
        <v>33</v>
      </c>
      <c r="P13" s="48">
        <v>61</v>
      </c>
      <c r="Q13" s="48">
        <v>215</v>
      </c>
      <c r="R13" s="48">
        <v>32</v>
      </c>
      <c r="S13" s="48">
        <v>2</v>
      </c>
      <c r="T13" s="134">
        <f t="shared" si="2"/>
        <v>314.5</v>
      </c>
      <c r="U13" s="4">
        <f t="shared" ref="U13:U21" si="5">T10+T11+T12+T13</f>
        <v>1187.5</v>
      </c>
      <c r="W13" s="1" t="s">
        <v>67</v>
      </c>
      <c r="X13" s="50">
        <v>557</v>
      </c>
      <c r="Y13" s="1" t="s">
        <v>77</v>
      </c>
      <c r="Z13" s="50">
        <v>339</v>
      </c>
      <c r="AA13" s="1" t="s">
        <v>81</v>
      </c>
      <c r="AB13" s="50">
        <v>517.5</v>
      </c>
    </row>
    <row r="14" spans="1:28" ht="24" customHeight="1" x14ac:dyDescent="0.2">
      <c r="A14" s="20" t="s">
        <v>21</v>
      </c>
      <c r="B14" s="48">
        <v>31</v>
      </c>
      <c r="C14" s="48">
        <v>241</v>
      </c>
      <c r="D14" s="48">
        <v>40</v>
      </c>
      <c r="E14" s="48">
        <v>3</v>
      </c>
      <c r="F14" s="134">
        <f t="shared" si="0"/>
        <v>344</v>
      </c>
      <c r="G14" s="4">
        <f t="shared" si="3"/>
        <v>1370.5</v>
      </c>
      <c r="H14" s="21" t="s">
        <v>9</v>
      </c>
      <c r="I14" s="48">
        <v>41</v>
      </c>
      <c r="J14" s="48">
        <v>188</v>
      </c>
      <c r="K14" s="48">
        <v>34</v>
      </c>
      <c r="L14" s="48">
        <v>3</v>
      </c>
      <c r="M14" s="134">
        <f t="shared" si="1"/>
        <v>284</v>
      </c>
      <c r="N14" s="4">
        <f t="shared" si="4"/>
        <v>1273</v>
      </c>
      <c r="O14" s="21" t="s">
        <v>29</v>
      </c>
      <c r="P14" s="47">
        <v>69</v>
      </c>
      <c r="Q14" s="47">
        <v>214</v>
      </c>
      <c r="R14" s="47">
        <v>37</v>
      </c>
      <c r="S14" s="47">
        <v>7</v>
      </c>
      <c r="T14" s="134">
        <f t="shared" si="2"/>
        <v>340</v>
      </c>
      <c r="U14" s="4">
        <f t="shared" si="5"/>
        <v>1243.5</v>
      </c>
      <c r="W14" s="1" t="s">
        <v>70</v>
      </c>
      <c r="X14" s="50">
        <v>590</v>
      </c>
      <c r="Y14" s="1" t="s">
        <v>74</v>
      </c>
      <c r="Z14" s="50">
        <v>394.5</v>
      </c>
      <c r="AA14" s="1" t="s">
        <v>84</v>
      </c>
      <c r="AB14" s="50">
        <v>536</v>
      </c>
    </row>
    <row r="15" spans="1:28" ht="24" customHeight="1" x14ac:dyDescent="0.2">
      <c r="A15" s="20" t="s">
        <v>23</v>
      </c>
      <c r="B15" s="48">
        <v>33</v>
      </c>
      <c r="C15" s="48">
        <v>251</v>
      </c>
      <c r="D15" s="48">
        <v>31</v>
      </c>
      <c r="E15" s="48">
        <v>3</v>
      </c>
      <c r="F15" s="134">
        <f t="shared" si="0"/>
        <v>337</v>
      </c>
      <c r="G15" s="4">
        <f t="shared" si="3"/>
        <v>1376.5</v>
      </c>
      <c r="H15" s="21" t="s">
        <v>12</v>
      </c>
      <c r="I15" s="48">
        <v>38</v>
      </c>
      <c r="J15" s="48">
        <v>175</v>
      </c>
      <c r="K15" s="48">
        <v>35</v>
      </c>
      <c r="L15" s="48">
        <v>5</v>
      </c>
      <c r="M15" s="134">
        <f t="shared" si="1"/>
        <v>276.5</v>
      </c>
      <c r="N15" s="4">
        <f t="shared" si="4"/>
        <v>1209.5</v>
      </c>
      <c r="O15" s="20" t="s">
        <v>30</v>
      </c>
      <c r="P15" s="48">
        <v>64</v>
      </c>
      <c r="Q15" s="48">
        <v>212</v>
      </c>
      <c r="R15" s="48">
        <v>29</v>
      </c>
      <c r="S15" s="48">
        <v>3</v>
      </c>
      <c r="T15" s="134">
        <f t="shared" si="2"/>
        <v>309.5</v>
      </c>
      <c r="U15" s="4">
        <f t="shared" si="5"/>
        <v>1262.5</v>
      </c>
      <c r="W15" s="1" t="s">
        <v>73</v>
      </c>
      <c r="X15" s="50">
        <v>621</v>
      </c>
      <c r="Y15" s="1" t="s">
        <v>88</v>
      </c>
      <c r="Z15" s="50">
        <v>404</v>
      </c>
      <c r="AA15" s="1" t="s">
        <v>78</v>
      </c>
      <c r="AB15" s="50">
        <v>536.5</v>
      </c>
    </row>
    <row r="16" spans="1:28" ht="24" customHeight="1" x14ac:dyDescent="0.2">
      <c r="A16" s="20" t="s">
        <v>39</v>
      </c>
      <c r="B16" s="48">
        <v>51</v>
      </c>
      <c r="C16" s="48">
        <v>276</v>
      </c>
      <c r="D16" s="48">
        <v>36</v>
      </c>
      <c r="E16" s="48">
        <v>1</v>
      </c>
      <c r="F16" s="134">
        <f t="shared" si="0"/>
        <v>376</v>
      </c>
      <c r="G16" s="4">
        <f t="shared" si="3"/>
        <v>1380.5</v>
      </c>
      <c r="H16" s="21" t="s">
        <v>15</v>
      </c>
      <c r="I16" s="48">
        <v>36</v>
      </c>
      <c r="J16" s="48">
        <v>180</v>
      </c>
      <c r="K16" s="48">
        <v>30</v>
      </c>
      <c r="L16" s="48">
        <v>2</v>
      </c>
      <c r="M16" s="134">
        <f t="shared" si="1"/>
        <v>263</v>
      </c>
      <c r="N16" s="4">
        <f t="shared" si="4"/>
        <v>1161.5</v>
      </c>
      <c r="O16" s="21" t="s">
        <v>8</v>
      </c>
      <c r="P16" s="48">
        <v>72</v>
      </c>
      <c r="Q16" s="48">
        <v>244</v>
      </c>
      <c r="R16" s="48">
        <v>36</v>
      </c>
      <c r="S16" s="48">
        <v>3</v>
      </c>
      <c r="T16" s="134">
        <f t="shared" si="2"/>
        <v>359.5</v>
      </c>
      <c r="U16" s="4">
        <f t="shared" si="5"/>
        <v>1323.5</v>
      </c>
      <c r="W16" s="1" t="s">
        <v>76</v>
      </c>
      <c r="X16" s="50">
        <v>621.5</v>
      </c>
      <c r="Y16" s="1" t="s">
        <v>71</v>
      </c>
      <c r="Z16" s="50">
        <v>453</v>
      </c>
      <c r="AA16" s="1" t="s">
        <v>87</v>
      </c>
      <c r="AB16" s="50">
        <v>550</v>
      </c>
    </row>
    <row r="17" spans="1:28" ht="24" customHeight="1" x14ac:dyDescent="0.2">
      <c r="A17" s="20" t="s">
        <v>40</v>
      </c>
      <c r="B17" s="48">
        <v>42</v>
      </c>
      <c r="C17" s="48">
        <v>258</v>
      </c>
      <c r="D17" s="48">
        <v>40</v>
      </c>
      <c r="E17" s="48">
        <v>2</v>
      </c>
      <c r="F17" s="134">
        <f t="shared" si="0"/>
        <v>364</v>
      </c>
      <c r="G17" s="4">
        <f t="shared" si="3"/>
        <v>1421</v>
      </c>
      <c r="H17" s="21" t="s">
        <v>18</v>
      </c>
      <c r="I17" s="48">
        <v>30</v>
      </c>
      <c r="J17" s="48">
        <v>188</v>
      </c>
      <c r="K17" s="48">
        <v>31</v>
      </c>
      <c r="L17" s="48">
        <v>2</v>
      </c>
      <c r="M17" s="134">
        <f t="shared" si="1"/>
        <v>270</v>
      </c>
      <c r="N17" s="4">
        <f t="shared" si="4"/>
        <v>1093.5</v>
      </c>
      <c r="O17" s="21" t="s">
        <v>10</v>
      </c>
      <c r="P17" s="48">
        <v>66</v>
      </c>
      <c r="Q17" s="48">
        <v>234</v>
      </c>
      <c r="R17" s="48">
        <v>39</v>
      </c>
      <c r="S17" s="48">
        <v>4</v>
      </c>
      <c r="T17" s="134">
        <f t="shared" si="2"/>
        <v>355</v>
      </c>
      <c r="U17" s="4">
        <f t="shared" si="5"/>
        <v>1364</v>
      </c>
      <c r="W17" s="1" t="s">
        <v>85</v>
      </c>
      <c r="X17" s="50">
        <v>630.5</v>
      </c>
      <c r="Y17" s="1" t="s">
        <v>90</v>
      </c>
      <c r="Z17" s="50">
        <v>490.5</v>
      </c>
      <c r="AA17" s="1" t="s">
        <v>89</v>
      </c>
      <c r="AB17" s="50">
        <v>552</v>
      </c>
    </row>
    <row r="18" spans="1:28" ht="24" customHeight="1" x14ac:dyDescent="0.2">
      <c r="A18" s="20" t="s">
        <v>41</v>
      </c>
      <c r="B18" s="48">
        <v>34</v>
      </c>
      <c r="C18" s="48">
        <v>225</v>
      </c>
      <c r="D18" s="48">
        <v>36</v>
      </c>
      <c r="E18" s="48">
        <v>5</v>
      </c>
      <c r="F18" s="134">
        <f t="shared" si="0"/>
        <v>326.5</v>
      </c>
      <c r="G18" s="4">
        <f t="shared" si="3"/>
        <v>1403.5</v>
      </c>
      <c r="H18" s="21" t="s">
        <v>20</v>
      </c>
      <c r="I18" s="48">
        <v>32</v>
      </c>
      <c r="J18" s="48">
        <v>198</v>
      </c>
      <c r="K18" s="48">
        <v>30</v>
      </c>
      <c r="L18" s="48">
        <v>0</v>
      </c>
      <c r="M18" s="134">
        <f t="shared" si="1"/>
        <v>274</v>
      </c>
      <c r="N18" s="4">
        <f t="shared" si="4"/>
        <v>1083.5</v>
      </c>
      <c r="O18" s="21" t="s">
        <v>13</v>
      </c>
      <c r="P18" s="48">
        <v>93</v>
      </c>
      <c r="Q18" s="48">
        <v>236</v>
      </c>
      <c r="R18" s="48">
        <v>37</v>
      </c>
      <c r="S18" s="48">
        <v>3</v>
      </c>
      <c r="T18" s="134">
        <f t="shared" si="2"/>
        <v>364</v>
      </c>
      <c r="U18" s="4">
        <f t="shared" si="5"/>
        <v>1388</v>
      </c>
      <c r="W18" s="1" t="s">
        <v>79</v>
      </c>
      <c r="X18" s="50">
        <v>639.5</v>
      </c>
      <c r="Y18" s="1" t="s">
        <v>68</v>
      </c>
      <c r="Z18" s="50">
        <v>504.5</v>
      </c>
      <c r="AA18" s="1" t="s">
        <v>91</v>
      </c>
      <c r="AB18" s="50">
        <v>562</v>
      </c>
    </row>
    <row r="19" spans="1:28" ht="24" customHeight="1" thickBot="1" x14ac:dyDescent="0.25">
      <c r="A19" s="23" t="s">
        <v>42</v>
      </c>
      <c r="B19" s="49">
        <v>41</v>
      </c>
      <c r="C19" s="49">
        <v>219</v>
      </c>
      <c r="D19" s="49">
        <v>40</v>
      </c>
      <c r="E19" s="49">
        <v>3</v>
      </c>
      <c r="F19" s="142">
        <f t="shared" si="0"/>
        <v>327</v>
      </c>
      <c r="G19" s="5">
        <f t="shared" si="3"/>
        <v>1393.5</v>
      </c>
      <c r="H19" s="22" t="s">
        <v>22</v>
      </c>
      <c r="I19" s="47">
        <v>38</v>
      </c>
      <c r="J19" s="47">
        <v>210</v>
      </c>
      <c r="K19" s="47">
        <v>29</v>
      </c>
      <c r="L19" s="47">
        <v>1</v>
      </c>
      <c r="M19" s="134">
        <f t="shared" si="1"/>
        <v>289.5</v>
      </c>
      <c r="N19" s="4">
        <f t="shared" si="4"/>
        <v>1096.5</v>
      </c>
      <c r="O19" s="21" t="s">
        <v>16</v>
      </c>
      <c r="P19" s="48">
        <v>86</v>
      </c>
      <c r="Q19" s="48">
        <v>231</v>
      </c>
      <c r="R19" s="48">
        <v>33</v>
      </c>
      <c r="S19" s="48">
        <v>1</v>
      </c>
      <c r="T19" s="134">
        <f t="shared" si="2"/>
        <v>342.5</v>
      </c>
      <c r="U19" s="4">
        <f t="shared" si="5"/>
        <v>1421</v>
      </c>
      <c r="W19" s="1" t="s">
        <v>82</v>
      </c>
      <c r="X19" s="50">
        <v>657</v>
      </c>
      <c r="Y19" s="1" t="s">
        <v>66</v>
      </c>
      <c r="Z19" s="50">
        <v>544</v>
      </c>
      <c r="AA19" s="1" t="s">
        <v>75</v>
      </c>
      <c r="AB19" s="50">
        <v>567.5</v>
      </c>
    </row>
    <row r="20" spans="1:28" ht="24" customHeight="1" x14ac:dyDescent="0.2">
      <c r="A20" s="21" t="s">
        <v>27</v>
      </c>
      <c r="B20" s="47">
        <v>35</v>
      </c>
      <c r="C20" s="47">
        <v>177</v>
      </c>
      <c r="D20" s="47">
        <v>41</v>
      </c>
      <c r="E20" s="47">
        <v>2</v>
      </c>
      <c r="F20" s="135">
        <f t="shared" si="0"/>
        <v>281.5</v>
      </c>
      <c r="G20" s="37"/>
      <c r="H20" s="21" t="s">
        <v>24</v>
      </c>
      <c r="I20" s="48">
        <v>29</v>
      </c>
      <c r="J20" s="48">
        <v>226</v>
      </c>
      <c r="K20" s="48">
        <v>33</v>
      </c>
      <c r="L20" s="48">
        <v>4</v>
      </c>
      <c r="M20" s="135">
        <f t="shared" si="1"/>
        <v>316.5</v>
      </c>
      <c r="N20" s="4">
        <f t="shared" si="4"/>
        <v>1150</v>
      </c>
      <c r="O20" s="21" t="s">
        <v>45</v>
      </c>
      <c r="P20" s="47">
        <v>73</v>
      </c>
      <c r="Q20" s="47">
        <v>249</v>
      </c>
      <c r="R20" s="47">
        <v>42</v>
      </c>
      <c r="S20" s="47">
        <v>0</v>
      </c>
      <c r="T20" s="135">
        <f t="shared" si="2"/>
        <v>369.5</v>
      </c>
      <c r="U20" s="4">
        <f t="shared" si="5"/>
        <v>1431</v>
      </c>
      <c r="W20" s="1"/>
      <c r="X20" s="1"/>
      <c r="Y20" s="1" t="s">
        <v>92</v>
      </c>
      <c r="Z20" s="50">
        <v>562.5</v>
      </c>
      <c r="AA20" s="1" t="s">
        <v>72</v>
      </c>
      <c r="AB20" s="50">
        <v>597.5</v>
      </c>
    </row>
    <row r="21" spans="1:28" ht="24" customHeight="1" thickBot="1" x14ac:dyDescent="0.25">
      <c r="A21" s="21" t="s">
        <v>28</v>
      </c>
      <c r="B21" s="48">
        <v>36</v>
      </c>
      <c r="C21" s="48">
        <v>183</v>
      </c>
      <c r="D21" s="48">
        <v>44</v>
      </c>
      <c r="E21" s="48">
        <v>1</v>
      </c>
      <c r="F21" s="134">
        <f t="shared" si="0"/>
        <v>291.5</v>
      </c>
      <c r="G21" s="38"/>
      <c r="H21" s="22" t="s">
        <v>25</v>
      </c>
      <c r="I21" s="48">
        <v>53</v>
      </c>
      <c r="J21" s="48">
        <v>214</v>
      </c>
      <c r="K21" s="48">
        <v>38</v>
      </c>
      <c r="L21" s="48">
        <v>4</v>
      </c>
      <c r="M21" s="134">
        <f t="shared" si="1"/>
        <v>326.5</v>
      </c>
      <c r="N21" s="4">
        <f t="shared" si="4"/>
        <v>1206.5</v>
      </c>
      <c r="O21" s="23" t="s">
        <v>46</v>
      </c>
      <c r="P21" s="49">
        <v>61</v>
      </c>
      <c r="Q21" s="49">
        <v>230</v>
      </c>
      <c r="R21" s="49">
        <v>40</v>
      </c>
      <c r="S21" s="49">
        <v>0</v>
      </c>
      <c r="T21" s="142">
        <f t="shared" si="2"/>
        <v>340.5</v>
      </c>
      <c r="U21" s="5">
        <f t="shared" si="5"/>
        <v>1416.5</v>
      </c>
      <c r="W21" s="1"/>
      <c r="X21" s="1"/>
      <c r="Y21" s="1" t="s">
        <v>65</v>
      </c>
      <c r="Z21" s="50">
        <v>588</v>
      </c>
      <c r="AA21" s="1" t="s">
        <v>69</v>
      </c>
      <c r="AB21" s="50">
        <v>626.5</v>
      </c>
    </row>
    <row r="22" spans="1:28" ht="24" customHeight="1" thickBot="1" x14ac:dyDescent="0.25">
      <c r="A22" s="21" t="s">
        <v>1</v>
      </c>
      <c r="B22" s="48">
        <v>45</v>
      </c>
      <c r="C22" s="48">
        <v>217</v>
      </c>
      <c r="D22" s="48">
        <v>33</v>
      </c>
      <c r="E22" s="48">
        <v>4</v>
      </c>
      <c r="F22" s="134">
        <f t="shared" si="0"/>
        <v>315.5</v>
      </c>
      <c r="G22" s="4"/>
      <c r="H22" s="23" t="s">
        <v>26</v>
      </c>
      <c r="I22" s="49">
        <v>41</v>
      </c>
      <c r="J22" s="49">
        <v>220</v>
      </c>
      <c r="K22" s="49">
        <v>39</v>
      </c>
      <c r="L22" s="49">
        <v>7</v>
      </c>
      <c r="M22" s="134">
        <f t="shared" si="1"/>
        <v>336</v>
      </c>
      <c r="N22" s="5">
        <f t="shared" si="4"/>
        <v>1268.5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64</v>
      </c>
      <c r="Z22" s="50">
        <v>627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1421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1301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1431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93</v>
      </c>
      <c r="D24" s="55"/>
      <c r="E24" s="55"/>
      <c r="F24" s="136" t="s">
        <v>79</v>
      </c>
      <c r="G24" s="57"/>
      <c r="H24" s="167"/>
      <c r="I24" s="168"/>
      <c r="J24" s="52" t="s">
        <v>93</v>
      </c>
      <c r="K24" s="55"/>
      <c r="L24" s="55"/>
      <c r="M24" s="136" t="s">
        <v>68</v>
      </c>
      <c r="N24" s="57"/>
      <c r="O24" s="167"/>
      <c r="P24" s="168"/>
      <c r="Q24" s="52" t="s">
        <v>93</v>
      </c>
      <c r="R24" s="55"/>
      <c r="S24" s="55"/>
      <c r="T24" s="136" t="s">
        <v>89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  <c r="W28">
        <f>+B22+B21</f>
        <v>81</v>
      </c>
      <c r="X28">
        <f>+C22+C21</f>
        <v>400</v>
      </c>
      <c r="Y28">
        <f>+D22+D21</f>
        <v>77</v>
      </c>
      <c r="Z28">
        <f>+E22+E21</f>
        <v>5</v>
      </c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  <c r="W30">
        <f>+I22+I21</f>
        <v>94</v>
      </c>
      <c r="X30">
        <f>+J22+J21</f>
        <v>434</v>
      </c>
      <c r="Y30">
        <f>+K22+K21</f>
        <v>77</v>
      </c>
      <c r="Z30">
        <f>+L22+L21</f>
        <v>11</v>
      </c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  <c r="W32">
        <f>+P21+P20</f>
        <v>134</v>
      </c>
      <c r="X32">
        <f>+Q21+Q20</f>
        <v>479</v>
      </c>
      <c r="Y32">
        <f>+R21+R20</f>
        <v>82</v>
      </c>
      <c r="Z32">
        <f>+S21+S20</f>
        <v>0</v>
      </c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197</v>
      </c>
      <c r="F63" s="139">
        <f>INT(B10*$Q$66)</f>
        <v>26</v>
      </c>
      <c r="G63" s="6"/>
      <c r="H63" s="6"/>
      <c r="I63" s="6">
        <f>INT(E10*$Q$67)</f>
        <v>2</v>
      </c>
      <c r="J63" s="6"/>
      <c r="K63" s="6"/>
      <c r="L63" s="6">
        <f>INT(D10*$Q$68)</f>
        <v>31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247</v>
      </c>
      <c r="F64" s="139">
        <f t="shared" ref="F64:F72" si="7">INT(B11*$Q$66)</f>
        <v>23</v>
      </c>
      <c r="G64" s="6"/>
      <c r="H64" s="6"/>
      <c r="I64" s="6">
        <f t="shared" ref="I64:I72" si="8">INT(E11*$Q$67)</f>
        <v>1</v>
      </c>
      <c r="J64" s="6"/>
      <c r="K64" s="6"/>
      <c r="L64" s="6">
        <f t="shared" ref="L64:L72" si="9">INT(D11*$Q$68)</f>
        <v>35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266</v>
      </c>
      <c r="F65" s="139">
        <f t="shared" si="7"/>
        <v>35</v>
      </c>
      <c r="G65" s="6"/>
      <c r="H65" s="6"/>
      <c r="I65" s="6">
        <f t="shared" si="8"/>
        <v>5</v>
      </c>
      <c r="J65" s="6"/>
      <c r="K65" s="6"/>
      <c r="L65" s="6">
        <f t="shared" si="9"/>
        <v>38</v>
      </c>
      <c r="M65" s="139"/>
      <c r="N65" s="6"/>
      <c r="O65" s="6"/>
      <c r="P65" s="6" t="s">
        <v>103</v>
      </c>
      <c r="Q65" s="6">
        <v>1</v>
      </c>
      <c r="R65" s="6"/>
      <c r="S65" s="6"/>
      <c r="T65" s="139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230</v>
      </c>
      <c r="F66" s="139">
        <f t="shared" si="7"/>
        <v>35</v>
      </c>
      <c r="G66" s="6"/>
      <c r="H66" s="6"/>
      <c r="I66" s="6">
        <f t="shared" si="8"/>
        <v>4</v>
      </c>
      <c r="J66" s="6"/>
      <c r="K66" s="6"/>
      <c r="L66" s="6">
        <f t="shared" si="9"/>
        <v>33</v>
      </c>
      <c r="M66" s="139"/>
      <c r="N66" s="6"/>
      <c r="O66" s="6"/>
      <c r="P66" s="6" t="s">
        <v>104</v>
      </c>
      <c r="Q66" s="6">
        <v>1</v>
      </c>
      <c r="R66" s="6"/>
      <c r="S66" s="6"/>
      <c r="T66" s="139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241</v>
      </c>
      <c r="F67" s="139">
        <f t="shared" si="7"/>
        <v>31</v>
      </c>
      <c r="G67" s="6"/>
      <c r="H67" s="6"/>
      <c r="I67" s="6">
        <f t="shared" si="8"/>
        <v>3</v>
      </c>
      <c r="J67" s="6"/>
      <c r="K67" s="6"/>
      <c r="L67" s="6">
        <f t="shared" si="9"/>
        <v>40</v>
      </c>
      <c r="M67" s="139"/>
      <c r="N67" s="6"/>
      <c r="O67" s="6"/>
      <c r="P67" s="6" t="s">
        <v>105</v>
      </c>
      <c r="Q67" s="6">
        <v>1</v>
      </c>
      <c r="R67" s="6"/>
      <c r="S67" s="6"/>
      <c r="T67" s="139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251</v>
      </c>
      <c r="F68" s="139">
        <f t="shared" si="7"/>
        <v>33</v>
      </c>
      <c r="G68" s="6"/>
      <c r="H68" s="6"/>
      <c r="I68" s="6">
        <f t="shared" si="8"/>
        <v>3</v>
      </c>
      <c r="J68" s="6"/>
      <c r="K68" s="6"/>
      <c r="L68" s="6">
        <f t="shared" si="9"/>
        <v>31</v>
      </c>
      <c r="M68" s="139"/>
      <c r="N68" s="6"/>
      <c r="O68" s="6"/>
      <c r="P68" s="6" t="s">
        <v>106</v>
      </c>
      <c r="Q68" s="6">
        <v>1</v>
      </c>
      <c r="R68" s="6"/>
      <c r="S68" s="6"/>
      <c r="T68" s="139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276</v>
      </c>
      <c r="F69" s="139">
        <f t="shared" si="7"/>
        <v>51</v>
      </c>
      <c r="G69" s="6"/>
      <c r="H69" s="6"/>
      <c r="I69" s="6">
        <f t="shared" si="8"/>
        <v>1</v>
      </c>
      <c r="J69" s="6"/>
      <c r="K69" s="6"/>
      <c r="L69" s="6">
        <f t="shared" si="9"/>
        <v>36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258</v>
      </c>
      <c r="F70" s="139">
        <f t="shared" si="7"/>
        <v>42</v>
      </c>
      <c r="G70" s="6"/>
      <c r="H70" s="6"/>
      <c r="I70" s="6">
        <f t="shared" si="8"/>
        <v>2</v>
      </c>
      <c r="J70" s="6"/>
      <c r="K70" s="6"/>
      <c r="L70" s="6">
        <f t="shared" si="9"/>
        <v>40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225</v>
      </c>
      <c r="F71" s="139">
        <f t="shared" si="7"/>
        <v>34</v>
      </c>
      <c r="G71" s="6"/>
      <c r="H71" s="6"/>
      <c r="I71" s="6">
        <f t="shared" si="8"/>
        <v>5</v>
      </c>
      <c r="J71" s="6"/>
      <c r="K71" s="6"/>
      <c r="L71" s="6">
        <f t="shared" si="9"/>
        <v>36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219</v>
      </c>
      <c r="F72" s="139">
        <f t="shared" si="7"/>
        <v>41</v>
      </c>
      <c r="G72" s="6"/>
      <c r="H72" s="6"/>
      <c r="I72" s="6">
        <f t="shared" si="8"/>
        <v>3</v>
      </c>
      <c r="J72" s="6"/>
      <c r="K72" s="6"/>
      <c r="L72" s="6">
        <f t="shared" si="9"/>
        <v>40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177</v>
      </c>
      <c r="F77" s="139">
        <f>INT(B20*$Q$80)</f>
        <v>35</v>
      </c>
      <c r="G77" s="6"/>
      <c r="H77" s="6"/>
      <c r="I77" s="6">
        <f>INT(E20*$Q$81)</f>
        <v>2</v>
      </c>
      <c r="J77" s="6"/>
      <c r="K77" s="6"/>
      <c r="L77" s="6">
        <f>INT(D20*$Q$82)</f>
        <v>41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183</v>
      </c>
      <c r="F78" s="139">
        <f>INT(B21*$Q$80)</f>
        <v>36</v>
      </c>
      <c r="G78" s="6"/>
      <c r="H78" s="6"/>
      <c r="I78" s="6">
        <f>INT(E21*$Q$81)</f>
        <v>1</v>
      </c>
      <c r="J78" s="6"/>
      <c r="K78" s="6"/>
      <c r="L78" s="6">
        <f>INT(D21*$Q$82)</f>
        <v>44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217</v>
      </c>
      <c r="F79" s="139">
        <f>INT(B22*$Q$80)</f>
        <v>45</v>
      </c>
      <c r="G79" s="6"/>
      <c r="H79" s="6"/>
      <c r="I79" s="6">
        <f>INT(E22*$Q$81)</f>
        <v>4</v>
      </c>
      <c r="J79" s="6"/>
      <c r="K79" s="6"/>
      <c r="L79" s="6">
        <f>INT(D22*$Q$82)</f>
        <v>33</v>
      </c>
      <c r="M79" s="139"/>
      <c r="N79" s="6"/>
      <c r="O79" s="6"/>
      <c r="P79" s="6" t="s">
        <v>103</v>
      </c>
      <c r="Q79" s="6">
        <v>1</v>
      </c>
      <c r="R79" s="6"/>
      <c r="S79" s="6"/>
      <c r="T79" s="139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214</v>
      </c>
      <c r="F80" s="139">
        <f t="shared" ref="F80:F92" si="10">INT(I10*$Q$80)</f>
        <v>53</v>
      </c>
      <c r="G80" s="6"/>
      <c r="H80" s="6"/>
      <c r="I80" s="6">
        <f t="shared" ref="I80:I92" si="11">INT(L10*$Q$81)</f>
        <v>3</v>
      </c>
      <c r="J80" s="6"/>
      <c r="K80" s="6"/>
      <c r="L80" s="6">
        <f t="shared" ref="L80:L92" si="12">INT(K10*$Q$82)</f>
        <v>32</v>
      </c>
      <c r="M80" s="139"/>
      <c r="N80" s="6"/>
      <c r="O80" s="6"/>
      <c r="P80" s="6" t="s">
        <v>104</v>
      </c>
      <c r="Q80" s="6">
        <v>1</v>
      </c>
      <c r="R80" s="6"/>
      <c r="S80" s="6"/>
      <c r="T80" s="139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221</v>
      </c>
      <c r="F81" s="139">
        <f t="shared" si="10"/>
        <v>49</v>
      </c>
      <c r="G81" s="6"/>
      <c r="H81" s="6"/>
      <c r="I81" s="6">
        <f t="shared" si="11"/>
        <v>5</v>
      </c>
      <c r="J81" s="6"/>
      <c r="K81" s="6"/>
      <c r="L81" s="6">
        <f t="shared" si="12"/>
        <v>41</v>
      </c>
      <c r="M81" s="139"/>
      <c r="N81" s="6"/>
      <c r="O81" s="6"/>
      <c r="P81" s="6" t="s">
        <v>105</v>
      </c>
      <c r="Q81" s="6">
        <v>1</v>
      </c>
      <c r="R81" s="6"/>
      <c r="S81" s="6"/>
      <c r="T81" s="139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215</v>
      </c>
      <c r="F82" s="139">
        <f t="shared" si="10"/>
        <v>64</v>
      </c>
      <c r="G82" s="6"/>
      <c r="H82" s="6"/>
      <c r="I82" s="6">
        <f t="shared" si="11"/>
        <v>4</v>
      </c>
      <c r="J82" s="6"/>
      <c r="K82" s="6"/>
      <c r="L82" s="6">
        <f t="shared" si="12"/>
        <v>27</v>
      </c>
      <c r="M82" s="139"/>
      <c r="N82" s="6"/>
      <c r="O82" s="6"/>
      <c r="P82" s="6" t="s">
        <v>106</v>
      </c>
      <c r="Q82" s="6">
        <v>1</v>
      </c>
      <c r="R82" s="6"/>
      <c r="S82" s="6"/>
      <c r="T82" s="139"/>
      <c r="U82" s="6"/>
    </row>
    <row r="83" spans="1:21" x14ac:dyDescent="0.2">
      <c r="A83">
        <v>31</v>
      </c>
      <c r="B83">
        <v>8</v>
      </c>
      <c r="E83" s="6">
        <f t="shared" si="13"/>
        <v>228</v>
      </c>
      <c r="F83" s="139">
        <f t="shared" si="10"/>
        <v>44</v>
      </c>
      <c r="I83" s="6">
        <f t="shared" si="11"/>
        <v>4</v>
      </c>
      <c r="L83" s="6">
        <f t="shared" si="12"/>
        <v>39</v>
      </c>
    </row>
    <row r="84" spans="1:21" x14ac:dyDescent="0.2">
      <c r="A84">
        <v>31</v>
      </c>
      <c r="B84">
        <v>8</v>
      </c>
      <c r="E84" s="6">
        <f t="shared" si="13"/>
        <v>188</v>
      </c>
      <c r="F84" s="139">
        <f t="shared" si="10"/>
        <v>41</v>
      </c>
      <c r="I84" s="6">
        <f t="shared" si="11"/>
        <v>3</v>
      </c>
      <c r="L84" s="6">
        <f t="shared" si="12"/>
        <v>34</v>
      </c>
    </row>
    <row r="85" spans="1:21" x14ac:dyDescent="0.2">
      <c r="A85">
        <v>31</v>
      </c>
      <c r="B85">
        <v>8</v>
      </c>
      <c r="E85" s="6">
        <f t="shared" si="13"/>
        <v>175</v>
      </c>
      <c r="F85" s="139">
        <f t="shared" si="10"/>
        <v>38</v>
      </c>
      <c r="I85" s="6">
        <f t="shared" si="11"/>
        <v>5</v>
      </c>
      <c r="L85" s="6">
        <f t="shared" si="12"/>
        <v>35</v>
      </c>
    </row>
    <row r="86" spans="1:21" x14ac:dyDescent="0.2">
      <c r="A86">
        <v>31</v>
      </c>
      <c r="B86">
        <v>8</v>
      </c>
      <c r="E86" s="6">
        <f t="shared" si="13"/>
        <v>180</v>
      </c>
      <c r="F86" s="139">
        <f t="shared" si="10"/>
        <v>36</v>
      </c>
      <c r="I86" s="6">
        <f t="shared" si="11"/>
        <v>2</v>
      </c>
      <c r="L86" s="6">
        <f t="shared" si="12"/>
        <v>30</v>
      </c>
    </row>
    <row r="87" spans="1:21" x14ac:dyDescent="0.2">
      <c r="A87">
        <v>31</v>
      </c>
      <c r="B87">
        <v>8</v>
      </c>
      <c r="E87" s="6">
        <f t="shared" si="13"/>
        <v>188</v>
      </c>
      <c r="F87" s="139">
        <f t="shared" si="10"/>
        <v>30</v>
      </c>
      <c r="I87" s="6">
        <f t="shared" si="11"/>
        <v>2</v>
      </c>
      <c r="L87" s="6">
        <f t="shared" si="12"/>
        <v>31</v>
      </c>
    </row>
    <row r="88" spans="1:21" x14ac:dyDescent="0.2">
      <c r="A88">
        <v>31</v>
      </c>
      <c r="B88">
        <v>8</v>
      </c>
      <c r="E88" s="6">
        <f t="shared" si="13"/>
        <v>198</v>
      </c>
      <c r="F88" s="139">
        <f t="shared" si="10"/>
        <v>32</v>
      </c>
      <c r="I88" s="6">
        <f t="shared" si="11"/>
        <v>0</v>
      </c>
      <c r="L88" s="6">
        <f t="shared" si="12"/>
        <v>30</v>
      </c>
    </row>
    <row r="89" spans="1:21" x14ac:dyDescent="0.2">
      <c r="A89">
        <v>31</v>
      </c>
      <c r="B89">
        <v>8</v>
      </c>
      <c r="E89" s="6">
        <f t="shared" si="13"/>
        <v>210</v>
      </c>
      <c r="F89" s="139">
        <f t="shared" si="10"/>
        <v>38</v>
      </c>
      <c r="I89" s="6">
        <f t="shared" si="11"/>
        <v>1</v>
      </c>
      <c r="L89" s="6">
        <f t="shared" si="12"/>
        <v>29</v>
      </c>
    </row>
    <row r="90" spans="1:21" x14ac:dyDescent="0.2">
      <c r="A90">
        <v>31</v>
      </c>
      <c r="B90">
        <v>8</v>
      </c>
      <c r="E90" s="6">
        <f t="shared" si="13"/>
        <v>226</v>
      </c>
      <c r="F90" s="139">
        <f t="shared" si="10"/>
        <v>29</v>
      </c>
      <c r="I90" s="6">
        <f t="shared" si="11"/>
        <v>4</v>
      </c>
      <c r="L90" s="6">
        <f t="shared" si="12"/>
        <v>33</v>
      </c>
    </row>
    <row r="91" spans="1:21" x14ac:dyDescent="0.2">
      <c r="A91">
        <v>31</v>
      </c>
      <c r="B91">
        <v>8</v>
      </c>
      <c r="E91" s="6">
        <f t="shared" si="13"/>
        <v>214</v>
      </c>
      <c r="F91" s="139">
        <f t="shared" si="10"/>
        <v>53</v>
      </c>
      <c r="I91" s="6">
        <f t="shared" si="11"/>
        <v>4</v>
      </c>
      <c r="L91" s="6">
        <f t="shared" si="12"/>
        <v>38</v>
      </c>
    </row>
    <row r="92" spans="1:21" x14ac:dyDescent="0.2">
      <c r="A92">
        <v>31</v>
      </c>
      <c r="B92">
        <v>8</v>
      </c>
      <c r="E92" s="6">
        <f t="shared" si="13"/>
        <v>220</v>
      </c>
      <c r="F92" s="139">
        <f t="shared" si="10"/>
        <v>41</v>
      </c>
      <c r="I92" s="6">
        <f t="shared" si="11"/>
        <v>7</v>
      </c>
      <c r="L92" s="6">
        <f t="shared" si="12"/>
        <v>39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191</v>
      </c>
      <c r="F97" s="140">
        <f t="shared" ref="F97:F108" si="14">INT(P10*$Q$100)</f>
        <v>49</v>
      </c>
      <c r="I97" s="1">
        <f t="shared" ref="I97:I108" si="15">INT(S10*$Q$101)</f>
        <v>1</v>
      </c>
      <c r="L97" s="1">
        <f t="shared" ref="L97:L108" si="16">INT(R10*$Q$102)</f>
        <v>33</v>
      </c>
    </row>
    <row r="98" spans="1:17" x14ac:dyDescent="0.2">
      <c r="A98">
        <v>31</v>
      </c>
      <c r="B98">
        <v>8</v>
      </c>
      <c r="E98" s="1">
        <f t="shared" ref="E98:E108" si="17">INT(Q11*$Q$99)</f>
        <v>189</v>
      </c>
      <c r="F98" s="140">
        <f t="shared" si="14"/>
        <v>50</v>
      </c>
      <c r="I98" s="1">
        <f t="shared" si="15"/>
        <v>5</v>
      </c>
      <c r="L98" s="1">
        <f t="shared" si="16"/>
        <v>32</v>
      </c>
    </row>
    <row r="99" spans="1:17" x14ac:dyDescent="0.2">
      <c r="A99">
        <v>31</v>
      </c>
      <c r="B99">
        <v>8</v>
      </c>
      <c r="E99" s="1">
        <f t="shared" si="17"/>
        <v>209</v>
      </c>
      <c r="F99" s="140">
        <f t="shared" si="14"/>
        <v>59</v>
      </c>
      <c r="I99" s="1">
        <f t="shared" si="15"/>
        <v>0</v>
      </c>
      <c r="L99" s="1">
        <f t="shared" si="16"/>
        <v>30</v>
      </c>
      <c r="P99" s="6" t="s">
        <v>103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215</v>
      </c>
      <c r="F100" s="140">
        <f t="shared" si="14"/>
        <v>61</v>
      </c>
      <c r="I100" s="1">
        <f t="shared" si="15"/>
        <v>2</v>
      </c>
      <c r="L100" s="1">
        <f t="shared" si="16"/>
        <v>32</v>
      </c>
      <c r="P100" s="6" t="s">
        <v>104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214</v>
      </c>
      <c r="F101" s="140">
        <f t="shared" si="14"/>
        <v>69</v>
      </c>
      <c r="I101" s="1">
        <f t="shared" si="15"/>
        <v>7</v>
      </c>
      <c r="L101" s="1">
        <f t="shared" si="16"/>
        <v>37</v>
      </c>
      <c r="P101" s="6" t="s">
        <v>105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212</v>
      </c>
      <c r="F102" s="140">
        <f t="shared" si="14"/>
        <v>64</v>
      </c>
      <c r="I102" s="1">
        <f t="shared" si="15"/>
        <v>3</v>
      </c>
      <c r="L102" s="1">
        <f t="shared" si="16"/>
        <v>29</v>
      </c>
      <c r="P102" s="6" t="s">
        <v>106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244</v>
      </c>
      <c r="F103" s="140">
        <f t="shared" si="14"/>
        <v>72</v>
      </c>
      <c r="I103" s="1">
        <f t="shared" si="15"/>
        <v>3</v>
      </c>
      <c r="L103" s="1">
        <f t="shared" si="16"/>
        <v>36</v>
      </c>
    </row>
    <row r="104" spans="1:17" x14ac:dyDescent="0.2">
      <c r="A104">
        <v>31</v>
      </c>
      <c r="B104">
        <v>8</v>
      </c>
      <c r="E104" s="1">
        <f t="shared" si="17"/>
        <v>234</v>
      </c>
      <c r="F104" s="140">
        <f t="shared" si="14"/>
        <v>66</v>
      </c>
      <c r="I104" s="1">
        <f t="shared" si="15"/>
        <v>4</v>
      </c>
      <c r="L104" s="1">
        <f t="shared" si="16"/>
        <v>39</v>
      </c>
    </row>
    <row r="105" spans="1:17" x14ac:dyDescent="0.2">
      <c r="A105">
        <v>31</v>
      </c>
      <c r="B105">
        <v>8</v>
      </c>
      <c r="E105" s="1">
        <f t="shared" si="17"/>
        <v>236</v>
      </c>
      <c r="F105" s="140">
        <f t="shared" si="14"/>
        <v>93</v>
      </c>
      <c r="I105" s="1">
        <f t="shared" si="15"/>
        <v>3</v>
      </c>
      <c r="L105" s="1">
        <f t="shared" si="16"/>
        <v>37</v>
      </c>
    </row>
    <row r="106" spans="1:17" x14ac:dyDescent="0.2">
      <c r="A106">
        <v>31</v>
      </c>
      <c r="B106">
        <v>8</v>
      </c>
      <c r="E106" s="1">
        <f t="shared" si="17"/>
        <v>231</v>
      </c>
      <c r="F106" s="140">
        <f t="shared" si="14"/>
        <v>86</v>
      </c>
      <c r="I106" s="1">
        <f t="shared" si="15"/>
        <v>1</v>
      </c>
      <c r="L106" s="1">
        <f t="shared" si="16"/>
        <v>33</v>
      </c>
    </row>
    <row r="107" spans="1:17" x14ac:dyDescent="0.2">
      <c r="A107">
        <v>31</v>
      </c>
      <c r="B107">
        <v>8</v>
      </c>
      <c r="E107" s="1">
        <f t="shared" si="17"/>
        <v>249</v>
      </c>
      <c r="F107" s="140">
        <f t="shared" si="14"/>
        <v>73</v>
      </c>
      <c r="I107" s="1">
        <f t="shared" si="15"/>
        <v>0</v>
      </c>
      <c r="L107" s="1">
        <f t="shared" si="16"/>
        <v>42</v>
      </c>
    </row>
    <row r="108" spans="1:17" x14ac:dyDescent="0.2">
      <c r="A108">
        <v>31</v>
      </c>
      <c r="B108">
        <v>8</v>
      </c>
      <c r="E108" s="1">
        <f t="shared" si="17"/>
        <v>230</v>
      </c>
      <c r="F108" s="140">
        <f t="shared" si="14"/>
        <v>61</v>
      </c>
      <c r="I108" s="1">
        <f t="shared" si="15"/>
        <v>0</v>
      </c>
      <c r="L108" s="1">
        <f t="shared" si="16"/>
        <v>40</v>
      </c>
    </row>
    <row r="109" spans="1:17" x14ac:dyDescent="0.2">
      <c r="E109" s="50">
        <f t="shared" ref="E109:E118" si="18">C10-E63</f>
        <v>0</v>
      </c>
      <c r="F109" s="140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40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40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40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40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40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40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40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40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40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40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40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40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40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40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40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40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40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40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40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40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40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40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40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40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40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40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40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40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40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40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40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40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40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40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40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40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40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6:E26"/>
    <mergeCell ref="A23:B24"/>
    <mergeCell ref="C23:F23"/>
    <mergeCell ref="A8:A9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2:U2"/>
    <mergeCell ref="S5:U5"/>
    <mergeCell ref="E4:H4"/>
    <mergeCell ref="D5:H5"/>
    <mergeCell ref="L5:N5"/>
    <mergeCell ref="P5:R5"/>
    <mergeCell ref="A4:C4"/>
    <mergeCell ref="A5:C5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6" workbookViewId="0">
      <selection activeCell="X31" sqref="X31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40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40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40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48"/>
      <c r="G1" s="45"/>
      <c r="H1" s="45"/>
      <c r="I1" s="45"/>
      <c r="J1" s="45"/>
      <c r="K1" s="13"/>
      <c r="L1" s="14"/>
      <c r="M1" s="133"/>
      <c r="N1" s="14"/>
      <c r="O1" s="14"/>
      <c r="P1" s="14"/>
      <c r="Q1" s="14"/>
      <c r="R1" s="14"/>
      <c r="S1" s="14"/>
      <c r="T1" s="133"/>
      <c r="U1" s="14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8"/>
      <c r="B3" s="28"/>
      <c r="C3" s="28"/>
      <c r="D3" s="28"/>
      <c r="E3" s="28"/>
      <c r="F3" s="149"/>
      <c r="G3" s="28"/>
      <c r="H3" s="28"/>
      <c r="I3" s="28"/>
      <c r="J3" s="28"/>
      <c r="K3" s="14"/>
      <c r="L3" s="14"/>
      <c r="M3" s="133"/>
      <c r="N3" s="14"/>
      <c r="O3" s="14"/>
      <c r="P3" s="14"/>
      <c r="Q3" s="14"/>
      <c r="R3" s="14"/>
      <c r="S3" s="14"/>
      <c r="T3" s="133"/>
      <c r="U3" s="14"/>
    </row>
    <row r="4" spans="1:28" ht="12.75" customHeight="1" x14ac:dyDescent="0.2">
      <c r="A4" s="180" t="s">
        <v>54</v>
      </c>
      <c r="B4" s="180"/>
      <c r="C4" s="180"/>
      <c r="D4" s="28"/>
      <c r="E4" s="178" t="str">
        <f>'G-13'!E4:H4</f>
        <v>DE OBRA</v>
      </c>
      <c r="F4" s="178"/>
      <c r="G4" s="178"/>
      <c r="H4" s="178"/>
      <c r="I4" s="46"/>
      <c r="J4" s="46"/>
      <c r="K4" s="43"/>
      <c r="L4" s="14"/>
      <c r="M4" s="133"/>
      <c r="N4" s="14"/>
      <c r="O4" s="43"/>
      <c r="P4" s="43"/>
      <c r="Q4" s="43"/>
      <c r="R4" s="43"/>
      <c r="S4" s="43"/>
      <c r="T4" s="141"/>
      <c r="U4" s="43"/>
    </row>
    <row r="5" spans="1:28" ht="12.75" customHeight="1" x14ac:dyDescent="0.2">
      <c r="A5" s="172" t="s">
        <v>56</v>
      </c>
      <c r="B5" s="172"/>
      <c r="C5" s="172"/>
      <c r="D5" s="178" t="s">
        <v>170</v>
      </c>
      <c r="E5" s="178"/>
      <c r="F5" s="178"/>
      <c r="G5" s="178"/>
      <c r="H5" s="178"/>
      <c r="I5" s="172" t="s">
        <v>53</v>
      </c>
      <c r="J5" s="172"/>
      <c r="K5" s="172"/>
      <c r="L5" s="179">
        <f>'G-13'!L5:N5</f>
        <v>5554</v>
      </c>
      <c r="M5" s="179"/>
      <c r="N5" s="179"/>
      <c r="O5" s="14"/>
      <c r="P5" s="172" t="s">
        <v>57</v>
      </c>
      <c r="Q5" s="172"/>
      <c r="R5" s="172"/>
      <c r="S5" s="177" t="s">
        <v>172</v>
      </c>
      <c r="T5" s="177"/>
      <c r="U5" s="177"/>
    </row>
    <row r="6" spans="1:28" ht="12.75" customHeight="1" x14ac:dyDescent="0.2">
      <c r="A6" s="172" t="s">
        <v>55</v>
      </c>
      <c r="B6" s="172"/>
      <c r="C6" s="172"/>
      <c r="D6" s="186" t="s">
        <v>166</v>
      </c>
      <c r="E6" s="186"/>
      <c r="F6" s="186"/>
      <c r="G6" s="186"/>
      <c r="H6" s="186"/>
      <c r="I6" s="172" t="s">
        <v>59</v>
      </c>
      <c r="J6" s="172"/>
      <c r="K6" s="172"/>
      <c r="L6" s="175">
        <v>2</v>
      </c>
      <c r="M6" s="175"/>
      <c r="N6" s="175"/>
      <c r="O6" s="44"/>
      <c r="P6" s="172" t="s">
        <v>58</v>
      </c>
      <c r="Q6" s="172"/>
      <c r="R6" s="172"/>
      <c r="S6" s="174">
        <v>43857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33"/>
      <c r="N7" s="16"/>
      <c r="O7" s="14"/>
      <c r="P7" s="14"/>
      <c r="Q7" s="14"/>
      <c r="R7" s="14"/>
      <c r="S7" s="14"/>
      <c r="T7" s="133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3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3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3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4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4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4"/>
      <c r="U9" s="162"/>
      <c r="AB9" s="3"/>
    </row>
    <row r="10" spans="1:28" ht="24" customHeight="1" x14ac:dyDescent="0.2">
      <c r="A10" s="20" t="s">
        <v>11</v>
      </c>
      <c r="B10" s="48">
        <v>31</v>
      </c>
      <c r="C10" s="48">
        <v>59</v>
      </c>
      <c r="D10" s="48">
        <v>31</v>
      </c>
      <c r="E10" s="48">
        <v>1</v>
      </c>
      <c r="F10" s="134">
        <f t="shared" ref="F10:F22" si="0">B10*0.5+C10*1+D10*2+E10*2.5</f>
        <v>139</v>
      </c>
      <c r="G10" s="4"/>
      <c r="H10" s="21" t="s">
        <v>4</v>
      </c>
      <c r="I10" s="48">
        <v>19</v>
      </c>
      <c r="J10" s="48">
        <v>69</v>
      </c>
      <c r="K10" s="48">
        <v>31</v>
      </c>
      <c r="L10" s="48">
        <v>0</v>
      </c>
      <c r="M10" s="134">
        <f t="shared" ref="M10:M22" si="1">I10*0.5+J10*1+K10*2+L10*2.5</f>
        <v>140.5</v>
      </c>
      <c r="N10" s="11">
        <f>F20+F21+F22+M10</f>
        <v>544.5</v>
      </c>
      <c r="O10" s="21" t="s">
        <v>43</v>
      </c>
      <c r="P10" s="48">
        <v>12</v>
      </c>
      <c r="Q10" s="48">
        <v>75</v>
      </c>
      <c r="R10" s="48">
        <v>28</v>
      </c>
      <c r="S10" s="48">
        <v>0</v>
      </c>
      <c r="T10" s="134">
        <f t="shared" ref="T10:T21" si="2">P10*0.5+Q10*1+R10*2+S10*2.5</f>
        <v>137</v>
      </c>
      <c r="U10" s="12"/>
      <c r="W10" s="1"/>
      <c r="X10" s="1"/>
      <c r="Y10" s="1" t="s">
        <v>83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44</v>
      </c>
      <c r="C11" s="48">
        <v>77</v>
      </c>
      <c r="D11" s="48">
        <v>42</v>
      </c>
      <c r="E11" s="48">
        <v>1</v>
      </c>
      <c r="F11" s="134">
        <f t="shared" si="0"/>
        <v>185.5</v>
      </c>
      <c r="G11" s="4"/>
      <c r="H11" s="21" t="s">
        <v>5</v>
      </c>
      <c r="I11" s="48">
        <v>17</v>
      </c>
      <c r="J11" s="48">
        <v>78</v>
      </c>
      <c r="K11" s="48">
        <v>32</v>
      </c>
      <c r="L11" s="48">
        <v>0</v>
      </c>
      <c r="M11" s="134">
        <f t="shared" si="1"/>
        <v>150.5</v>
      </c>
      <c r="N11" s="11">
        <f>F21+F22+M10+M11</f>
        <v>577</v>
      </c>
      <c r="O11" s="21" t="s">
        <v>44</v>
      </c>
      <c r="P11" s="48">
        <v>16</v>
      </c>
      <c r="Q11" s="48">
        <v>70</v>
      </c>
      <c r="R11" s="48">
        <v>26</v>
      </c>
      <c r="S11" s="48">
        <v>1</v>
      </c>
      <c r="T11" s="134">
        <f t="shared" si="2"/>
        <v>132.5</v>
      </c>
      <c r="U11" s="4"/>
      <c r="W11" s="1"/>
      <c r="X11" s="1"/>
      <c r="Y11" s="1" t="s">
        <v>80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35</v>
      </c>
      <c r="C12" s="48">
        <v>68</v>
      </c>
      <c r="D12" s="48">
        <v>36</v>
      </c>
      <c r="E12" s="48">
        <v>1</v>
      </c>
      <c r="F12" s="134">
        <f t="shared" si="0"/>
        <v>160</v>
      </c>
      <c r="G12" s="4"/>
      <c r="H12" s="21" t="s">
        <v>6</v>
      </c>
      <c r="I12" s="48">
        <v>14</v>
      </c>
      <c r="J12" s="48">
        <v>60</v>
      </c>
      <c r="K12" s="48">
        <v>31</v>
      </c>
      <c r="L12" s="48">
        <v>3</v>
      </c>
      <c r="M12" s="134">
        <f t="shared" si="1"/>
        <v>136.5</v>
      </c>
      <c r="N12" s="4">
        <f>F22+M10+M11+M12</f>
        <v>562</v>
      </c>
      <c r="O12" s="21" t="s">
        <v>32</v>
      </c>
      <c r="P12" s="48">
        <v>18</v>
      </c>
      <c r="Q12" s="48">
        <v>49</v>
      </c>
      <c r="R12" s="48">
        <v>31</v>
      </c>
      <c r="S12" s="48">
        <v>1</v>
      </c>
      <c r="T12" s="134">
        <f t="shared" si="2"/>
        <v>122.5</v>
      </c>
      <c r="U12" s="4"/>
      <c r="W12" s="1"/>
      <c r="X12" s="1"/>
      <c r="Y12" s="1" t="s">
        <v>86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22</v>
      </c>
      <c r="C13" s="48">
        <v>70</v>
      </c>
      <c r="D13" s="48">
        <v>45</v>
      </c>
      <c r="E13" s="48">
        <v>1</v>
      </c>
      <c r="F13" s="134">
        <f t="shared" si="0"/>
        <v>173.5</v>
      </c>
      <c r="G13" s="4">
        <f t="shared" ref="G13:G19" si="3">F10+F11+F12+F13</f>
        <v>658</v>
      </c>
      <c r="H13" s="21" t="s">
        <v>7</v>
      </c>
      <c r="I13" s="48">
        <v>19</v>
      </c>
      <c r="J13" s="48">
        <v>65</v>
      </c>
      <c r="K13" s="48">
        <v>30</v>
      </c>
      <c r="L13" s="48">
        <v>2</v>
      </c>
      <c r="M13" s="134">
        <f t="shared" si="1"/>
        <v>139.5</v>
      </c>
      <c r="N13" s="4">
        <f t="shared" ref="N13:N22" si="4">M10+M11+M12+M13</f>
        <v>567</v>
      </c>
      <c r="O13" s="21" t="s">
        <v>33</v>
      </c>
      <c r="P13" s="48">
        <v>20</v>
      </c>
      <c r="Q13" s="48">
        <v>46</v>
      </c>
      <c r="R13" s="48">
        <v>30</v>
      </c>
      <c r="S13" s="48">
        <v>1</v>
      </c>
      <c r="T13" s="134">
        <f t="shared" si="2"/>
        <v>118.5</v>
      </c>
      <c r="U13" s="4">
        <f t="shared" ref="U13:U21" si="5">T10+T11+T12+T13</f>
        <v>510.5</v>
      </c>
      <c r="W13" s="1" t="s">
        <v>67</v>
      </c>
      <c r="X13" s="50">
        <v>344.5</v>
      </c>
      <c r="Y13" s="1" t="s">
        <v>77</v>
      </c>
      <c r="Z13" s="50">
        <v>251</v>
      </c>
      <c r="AA13" s="1" t="s">
        <v>69</v>
      </c>
      <c r="AB13" s="50">
        <v>370.5</v>
      </c>
    </row>
    <row r="14" spans="1:28" ht="24" customHeight="1" x14ac:dyDescent="0.2">
      <c r="A14" s="20" t="s">
        <v>21</v>
      </c>
      <c r="B14" s="48">
        <v>36</v>
      </c>
      <c r="C14" s="48">
        <v>77</v>
      </c>
      <c r="D14" s="48">
        <v>49</v>
      </c>
      <c r="E14" s="48">
        <v>2</v>
      </c>
      <c r="F14" s="134">
        <f t="shared" si="0"/>
        <v>198</v>
      </c>
      <c r="G14" s="4">
        <f t="shared" si="3"/>
        <v>717</v>
      </c>
      <c r="H14" s="21" t="s">
        <v>9</v>
      </c>
      <c r="I14" s="48">
        <v>12</v>
      </c>
      <c r="J14" s="48">
        <v>60</v>
      </c>
      <c r="K14" s="48">
        <v>34</v>
      </c>
      <c r="L14" s="48">
        <v>1</v>
      </c>
      <c r="M14" s="134">
        <f t="shared" si="1"/>
        <v>136.5</v>
      </c>
      <c r="N14" s="4">
        <f t="shared" si="4"/>
        <v>563</v>
      </c>
      <c r="O14" s="21" t="s">
        <v>29</v>
      </c>
      <c r="P14" s="47">
        <v>18</v>
      </c>
      <c r="Q14" s="47">
        <v>48</v>
      </c>
      <c r="R14" s="47">
        <v>34</v>
      </c>
      <c r="S14" s="47">
        <v>0</v>
      </c>
      <c r="T14" s="134">
        <f t="shared" si="2"/>
        <v>125</v>
      </c>
      <c r="U14" s="4">
        <f t="shared" si="5"/>
        <v>498.5</v>
      </c>
      <c r="W14" s="1" t="s">
        <v>70</v>
      </c>
      <c r="X14" s="50">
        <v>362.5</v>
      </c>
      <c r="Y14" s="1" t="s">
        <v>88</v>
      </c>
      <c r="Z14" s="50">
        <v>260</v>
      </c>
      <c r="AA14" s="1" t="s">
        <v>72</v>
      </c>
      <c r="AB14" s="50">
        <v>376.5</v>
      </c>
    </row>
    <row r="15" spans="1:28" ht="24" customHeight="1" x14ac:dyDescent="0.2">
      <c r="A15" s="20" t="s">
        <v>23</v>
      </c>
      <c r="B15" s="48">
        <v>13</v>
      </c>
      <c r="C15" s="48">
        <v>73</v>
      </c>
      <c r="D15" s="48">
        <v>32</v>
      </c>
      <c r="E15" s="48">
        <v>2</v>
      </c>
      <c r="F15" s="134">
        <f t="shared" si="0"/>
        <v>148.5</v>
      </c>
      <c r="G15" s="4">
        <f t="shared" si="3"/>
        <v>680</v>
      </c>
      <c r="H15" s="21" t="s">
        <v>12</v>
      </c>
      <c r="I15" s="48">
        <v>18</v>
      </c>
      <c r="J15" s="48">
        <v>54</v>
      </c>
      <c r="K15" s="48">
        <v>35</v>
      </c>
      <c r="L15" s="48">
        <v>2</v>
      </c>
      <c r="M15" s="134">
        <f t="shared" si="1"/>
        <v>138</v>
      </c>
      <c r="N15" s="4">
        <f t="shared" si="4"/>
        <v>550.5</v>
      </c>
      <c r="O15" s="20" t="s">
        <v>30</v>
      </c>
      <c r="P15" s="48">
        <v>10</v>
      </c>
      <c r="Q15" s="48">
        <v>37</v>
      </c>
      <c r="R15" s="48">
        <v>28</v>
      </c>
      <c r="S15" s="48">
        <v>1</v>
      </c>
      <c r="T15" s="134">
        <f t="shared" si="2"/>
        <v>100.5</v>
      </c>
      <c r="U15" s="4">
        <f t="shared" si="5"/>
        <v>466.5</v>
      </c>
      <c r="W15" s="1" t="s">
        <v>76</v>
      </c>
      <c r="X15" s="50">
        <v>366</v>
      </c>
      <c r="Y15" s="1" t="s">
        <v>90</v>
      </c>
      <c r="Z15" s="50">
        <v>283</v>
      </c>
      <c r="AA15" s="1" t="s">
        <v>78</v>
      </c>
      <c r="AB15" s="50">
        <v>381.5</v>
      </c>
    </row>
    <row r="16" spans="1:28" ht="24" customHeight="1" x14ac:dyDescent="0.2">
      <c r="A16" s="20" t="s">
        <v>39</v>
      </c>
      <c r="B16" s="48">
        <v>27</v>
      </c>
      <c r="C16" s="48">
        <v>66</v>
      </c>
      <c r="D16" s="48">
        <v>34</v>
      </c>
      <c r="E16" s="48">
        <v>3</v>
      </c>
      <c r="F16" s="134">
        <f t="shared" si="0"/>
        <v>155</v>
      </c>
      <c r="G16" s="4">
        <f t="shared" si="3"/>
        <v>675</v>
      </c>
      <c r="H16" s="21" t="s">
        <v>15</v>
      </c>
      <c r="I16" s="48">
        <v>16</v>
      </c>
      <c r="J16" s="48">
        <v>56</v>
      </c>
      <c r="K16" s="48">
        <v>25</v>
      </c>
      <c r="L16" s="48">
        <v>1</v>
      </c>
      <c r="M16" s="134">
        <f t="shared" si="1"/>
        <v>116.5</v>
      </c>
      <c r="N16" s="4">
        <f t="shared" si="4"/>
        <v>530.5</v>
      </c>
      <c r="O16" s="21" t="s">
        <v>8</v>
      </c>
      <c r="P16" s="48">
        <v>6</v>
      </c>
      <c r="Q16" s="48">
        <v>43</v>
      </c>
      <c r="R16" s="48">
        <v>32</v>
      </c>
      <c r="S16" s="48">
        <v>0</v>
      </c>
      <c r="T16" s="134">
        <f t="shared" si="2"/>
        <v>110</v>
      </c>
      <c r="U16" s="4">
        <f t="shared" si="5"/>
        <v>454</v>
      </c>
      <c r="W16" s="1" t="s">
        <v>73</v>
      </c>
      <c r="X16" s="50">
        <v>382.5</v>
      </c>
      <c r="Y16" s="1" t="s">
        <v>64</v>
      </c>
      <c r="Z16" s="50">
        <v>305.5</v>
      </c>
      <c r="AA16" s="1" t="s">
        <v>84</v>
      </c>
      <c r="AB16" s="50">
        <v>386.5</v>
      </c>
    </row>
    <row r="17" spans="1:28" ht="24" customHeight="1" x14ac:dyDescent="0.2">
      <c r="A17" s="20" t="s">
        <v>40</v>
      </c>
      <c r="B17" s="48">
        <v>18</v>
      </c>
      <c r="C17" s="48">
        <v>76</v>
      </c>
      <c r="D17" s="48">
        <v>29</v>
      </c>
      <c r="E17" s="48">
        <v>1</v>
      </c>
      <c r="F17" s="134">
        <f t="shared" si="0"/>
        <v>145.5</v>
      </c>
      <c r="G17" s="4">
        <f t="shared" si="3"/>
        <v>647</v>
      </c>
      <c r="H17" s="21" t="s">
        <v>18</v>
      </c>
      <c r="I17" s="48">
        <v>24</v>
      </c>
      <c r="J17" s="48">
        <v>84</v>
      </c>
      <c r="K17" s="48">
        <v>23</v>
      </c>
      <c r="L17" s="48">
        <v>0</v>
      </c>
      <c r="M17" s="134">
        <f t="shared" si="1"/>
        <v>142</v>
      </c>
      <c r="N17" s="4">
        <f t="shared" si="4"/>
        <v>533</v>
      </c>
      <c r="O17" s="21" t="s">
        <v>10</v>
      </c>
      <c r="P17" s="48">
        <v>18</v>
      </c>
      <c r="Q17" s="48">
        <v>59</v>
      </c>
      <c r="R17" s="48">
        <v>30</v>
      </c>
      <c r="S17" s="48">
        <v>0</v>
      </c>
      <c r="T17" s="134">
        <f t="shared" si="2"/>
        <v>128</v>
      </c>
      <c r="U17" s="4">
        <f t="shared" si="5"/>
        <v>463.5</v>
      </c>
      <c r="W17" s="1" t="s">
        <v>79</v>
      </c>
      <c r="X17" s="50">
        <v>383.5</v>
      </c>
      <c r="Y17" s="1" t="s">
        <v>92</v>
      </c>
      <c r="Z17" s="50">
        <v>327</v>
      </c>
      <c r="AA17" s="1" t="s">
        <v>87</v>
      </c>
      <c r="AB17" s="50">
        <v>391</v>
      </c>
    </row>
    <row r="18" spans="1:28" ht="24" customHeight="1" x14ac:dyDescent="0.2">
      <c r="A18" s="20" t="s">
        <v>41</v>
      </c>
      <c r="B18" s="48">
        <v>20</v>
      </c>
      <c r="C18" s="48">
        <v>70</v>
      </c>
      <c r="D18" s="48">
        <v>34</v>
      </c>
      <c r="E18" s="48">
        <v>3</v>
      </c>
      <c r="F18" s="134">
        <f t="shared" si="0"/>
        <v>155.5</v>
      </c>
      <c r="G18" s="4">
        <f t="shared" si="3"/>
        <v>604.5</v>
      </c>
      <c r="H18" s="21" t="s">
        <v>20</v>
      </c>
      <c r="I18" s="48">
        <v>20</v>
      </c>
      <c r="J18" s="48">
        <v>61</v>
      </c>
      <c r="K18" s="48">
        <v>42</v>
      </c>
      <c r="L18" s="48">
        <v>1</v>
      </c>
      <c r="M18" s="134">
        <f t="shared" si="1"/>
        <v>157.5</v>
      </c>
      <c r="N18" s="4">
        <f t="shared" si="4"/>
        <v>554</v>
      </c>
      <c r="O18" s="21" t="s">
        <v>13</v>
      </c>
      <c r="P18" s="48">
        <v>22</v>
      </c>
      <c r="Q18" s="48">
        <v>60</v>
      </c>
      <c r="R18" s="48">
        <v>31</v>
      </c>
      <c r="S18" s="48">
        <v>1</v>
      </c>
      <c r="T18" s="134">
        <f t="shared" si="2"/>
        <v>135.5</v>
      </c>
      <c r="U18" s="4">
        <f t="shared" si="5"/>
        <v>474</v>
      </c>
      <c r="W18" s="1" t="s">
        <v>85</v>
      </c>
      <c r="X18" s="50">
        <v>395</v>
      </c>
      <c r="Y18" s="1" t="s">
        <v>74</v>
      </c>
      <c r="Z18" s="50">
        <v>329.5</v>
      </c>
      <c r="AA18" s="1" t="s">
        <v>91</v>
      </c>
      <c r="AB18" s="50">
        <v>392</v>
      </c>
    </row>
    <row r="19" spans="1:28" ht="24" customHeight="1" thickBot="1" x14ac:dyDescent="0.25">
      <c r="A19" s="23" t="s">
        <v>42</v>
      </c>
      <c r="B19" s="49">
        <v>29</v>
      </c>
      <c r="C19" s="49">
        <v>84</v>
      </c>
      <c r="D19" s="49">
        <v>27</v>
      </c>
      <c r="E19" s="49">
        <v>1</v>
      </c>
      <c r="F19" s="142">
        <f t="shared" si="0"/>
        <v>155</v>
      </c>
      <c r="G19" s="5">
        <f t="shared" si="3"/>
        <v>611</v>
      </c>
      <c r="H19" s="22" t="s">
        <v>22</v>
      </c>
      <c r="I19" s="47">
        <v>21</v>
      </c>
      <c r="J19" s="47">
        <v>74</v>
      </c>
      <c r="K19" s="47">
        <v>20</v>
      </c>
      <c r="L19" s="47">
        <v>0</v>
      </c>
      <c r="M19" s="134">
        <f t="shared" si="1"/>
        <v>124.5</v>
      </c>
      <c r="N19" s="4">
        <f t="shared" si="4"/>
        <v>540.5</v>
      </c>
      <c r="O19" s="21" t="s">
        <v>16</v>
      </c>
      <c r="P19" s="48">
        <v>13</v>
      </c>
      <c r="Q19" s="48">
        <v>69</v>
      </c>
      <c r="R19" s="48">
        <v>23</v>
      </c>
      <c r="S19" s="48">
        <v>1</v>
      </c>
      <c r="T19" s="134">
        <f t="shared" si="2"/>
        <v>124</v>
      </c>
      <c r="U19" s="4">
        <f t="shared" si="5"/>
        <v>497.5</v>
      </c>
      <c r="W19" s="1" t="s">
        <v>82</v>
      </c>
      <c r="X19" s="50">
        <v>399</v>
      </c>
      <c r="Y19" s="1" t="s">
        <v>65</v>
      </c>
      <c r="Z19" s="50">
        <v>339</v>
      </c>
      <c r="AA19" s="1" t="s">
        <v>75</v>
      </c>
      <c r="AB19" s="50">
        <v>394</v>
      </c>
    </row>
    <row r="20" spans="1:28" ht="24" customHeight="1" x14ac:dyDescent="0.2">
      <c r="A20" s="21" t="s">
        <v>27</v>
      </c>
      <c r="B20" s="47">
        <v>14</v>
      </c>
      <c r="C20" s="47">
        <v>52</v>
      </c>
      <c r="D20" s="47">
        <v>27</v>
      </c>
      <c r="E20" s="47">
        <v>2</v>
      </c>
      <c r="F20" s="135">
        <f t="shared" si="0"/>
        <v>118</v>
      </c>
      <c r="G20" s="37"/>
      <c r="H20" s="21" t="s">
        <v>24</v>
      </c>
      <c r="I20" s="48">
        <v>16</v>
      </c>
      <c r="J20" s="48">
        <v>69</v>
      </c>
      <c r="K20" s="48">
        <v>30</v>
      </c>
      <c r="L20" s="48">
        <v>1</v>
      </c>
      <c r="M20" s="135">
        <f t="shared" si="1"/>
        <v>139.5</v>
      </c>
      <c r="N20" s="4">
        <f t="shared" si="4"/>
        <v>563.5</v>
      </c>
      <c r="O20" s="21" t="s">
        <v>45</v>
      </c>
      <c r="P20" s="47">
        <v>28</v>
      </c>
      <c r="Q20" s="47">
        <v>80</v>
      </c>
      <c r="R20" s="47">
        <v>31</v>
      </c>
      <c r="S20" s="47">
        <v>2</v>
      </c>
      <c r="T20" s="135">
        <f t="shared" si="2"/>
        <v>161</v>
      </c>
      <c r="U20" s="4">
        <f t="shared" si="5"/>
        <v>548.5</v>
      </c>
      <c r="W20" s="1"/>
      <c r="X20" s="1"/>
      <c r="Y20" s="1" t="s">
        <v>66</v>
      </c>
      <c r="Z20" s="50">
        <v>387.5</v>
      </c>
      <c r="AA20" s="1" t="s">
        <v>81</v>
      </c>
      <c r="AB20" s="50">
        <v>396.5</v>
      </c>
    </row>
    <row r="21" spans="1:28" ht="24" customHeight="1" thickBot="1" x14ac:dyDescent="0.25">
      <c r="A21" s="21" t="s">
        <v>28</v>
      </c>
      <c r="B21" s="48">
        <v>27</v>
      </c>
      <c r="C21" s="48">
        <v>72</v>
      </c>
      <c r="D21" s="48">
        <v>33</v>
      </c>
      <c r="E21" s="48">
        <v>0</v>
      </c>
      <c r="F21" s="134">
        <f t="shared" si="0"/>
        <v>151.5</v>
      </c>
      <c r="G21" s="38"/>
      <c r="H21" s="22" t="s">
        <v>25</v>
      </c>
      <c r="I21" s="48">
        <v>21</v>
      </c>
      <c r="J21" s="48">
        <v>70</v>
      </c>
      <c r="K21" s="48">
        <v>31</v>
      </c>
      <c r="L21" s="48">
        <v>1</v>
      </c>
      <c r="M21" s="134">
        <f t="shared" si="1"/>
        <v>145</v>
      </c>
      <c r="N21" s="4">
        <f t="shared" si="4"/>
        <v>566.5</v>
      </c>
      <c r="O21" s="23" t="s">
        <v>46</v>
      </c>
      <c r="P21" s="49">
        <v>21</v>
      </c>
      <c r="Q21" s="49">
        <v>67</v>
      </c>
      <c r="R21" s="49">
        <v>26</v>
      </c>
      <c r="S21" s="49">
        <v>1</v>
      </c>
      <c r="T21" s="142">
        <f t="shared" si="2"/>
        <v>132</v>
      </c>
      <c r="U21" s="5">
        <f t="shared" si="5"/>
        <v>552.5</v>
      </c>
      <c r="W21" s="1"/>
      <c r="X21" s="1"/>
      <c r="Y21" s="1" t="s">
        <v>71</v>
      </c>
      <c r="Z21" s="50">
        <v>389</v>
      </c>
      <c r="AA21" s="1" t="s">
        <v>89</v>
      </c>
      <c r="AB21" s="50">
        <v>402.5</v>
      </c>
    </row>
    <row r="22" spans="1:28" ht="24" customHeight="1" thickBot="1" x14ac:dyDescent="0.25">
      <c r="A22" s="21" t="s">
        <v>1</v>
      </c>
      <c r="B22" s="48">
        <v>20</v>
      </c>
      <c r="C22" s="48">
        <v>66</v>
      </c>
      <c r="D22" s="48">
        <v>28</v>
      </c>
      <c r="E22" s="48">
        <v>1</v>
      </c>
      <c r="F22" s="134">
        <f t="shared" si="0"/>
        <v>134.5</v>
      </c>
      <c r="G22" s="4"/>
      <c r="H22" s="23" t="s">
        <v>26</v>
      </c>
      <c r="I22" s="49">
        <v>22</v>
      </c>
      <c r="J22" s="49">
        <v>81</v>
      </c>
      <c r="K22" s="49">
        <v>23</v>
      </c>
      <c r="L22" s="49">
        <v>4</v>
      </c>
      <c r="M22" s="134">
        <f t="shared" si="1"/>
        <v>148</v>
      </c>
      <c r="N22" s="5">
        <f t="shared" si="4"/>
        <v>557</v>
      </c>
      <c r="O22" s="21"/>
      <c r="P22" s="47"/>
      <c r="Q22" s="47"/>
      <c r="R22" s="47"/>
      <c r="S22" s="47"/>
      <c r="T22" s="135"/>
      <c r="U22" s="36"/>
      <c r="W22" s="1"/>
      <c r="X22" s="1"/>
      <c r="Y22" s="1" t="s">
        <v>68</v>
      </c>
      <c r="Z22" s="50">
        <v>408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717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577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552.5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93</v>
      </c>
      <c r="D24" s="55"/>
      <c r="E24" s="55"/>
      <c r="F24" s="136" t="s">
        <v>70</v>
      </c>
      <c r="G24" s="57"/>
      <c r="H24" s="167"/>
      <c r="I24" s="168"/>
      <c r="J24" s="52" t="s">
        <v>93</v>
      </c>
      <c r="K24" s="55"/>
      <c r="L24" s="55"/>
      <c r="M24" s="136" t="s">
        <v>65</v>
      </c>
      <c r="N24" s="57"/>
      <c r="O24" s="167"/>
      <c r="P24" s="168"/>
      <c r="Q24" s="52" t="s">
        <v>93</v>
      </c>
      <c r="R24" s="55"/>
      <c r="S24" s="55"/>
      <c r="T24" s="136" t="s">
        <v>91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37"/>
      <c r="G25" s="26"/>
      <c r="H25" s="24"/>
      <c r="I25" s="27"/>
      <c r="J25" s="27"/>
      <c r="K25" s="25"/>
      <c r="L25" s="25"/>
      <c r="M25" s="137"/>
      <c r="N25" s="26"/>
      <c r="O25" s="24"/>
      <c r="P25" s="25"/>
      <c r="Q25" s="25"/>
      <c r="R25" s="25"/>
      <c r="S25" s="25"/>
      <c r="T25" s="137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138"/>
      <c r="G26" s="31"/>
      <c r="H26" s="31"/>
      <c r="I26" s="31"/>
      <c r="J26" s="31"/>
      <c r="K26" s="31"/>
      <c r="L26" s="31"/>
      <c r="M26" s="138"/>
      <c r="N26" s="31"/>
      <c r="O26" s="31"/>
      <c r="P26" s="39"/>
      <c r="Q26" s="39"/>
      <c r="R26" s="40"/>
      <c r="S26" s="41"/>
      <c r="T26" s="143"/>
      <c r="U26" s="42"/>
    </row>
    <row r="27" spans="1:28" ht="12.75" customHeight="1" x14ac:dyDescent="0.2">
      <c r="A27" s="31"/>
      <c r="B27" s="31"/>
      <c r="C27" s="31"/>
      <c r="D27" s="31"/>
      <c r="E27" s="31"/>
      <c r="F27" s="138"/>
      <c r="G27" s="31"/>
      <c r="H27" s="31"/>
      <c r="I27" s="31"/>
      <c r="J27" s="31"/>
      <c r="K27" s="31"/>
      <c r="L27" s="31"/>
      <c r="M27" s="138"/>
      <c r="N27" s="31"/>
      <c r="O27" s="31"/>
      <c r="P27" s="28"/>
      <c r="Q27" s="28"/>
      <c r="R27" s="14"/>
      <c r="S27" s="29"/>
      <c r="T27" s="144"/>
      <c r="U27" s="30"/>
    </row>
    <row r="28" spans="1:28" x14ac:dyDescent="0.2">
      <c r="A28" s="31"/>
      <c r="B28" s="31"/>
      <c r="C28" s="31"/>
      <c r="D28" s="31"/>
      <c r="E28" s="31"/>
      <c r="F28" s="138"/>
      <c r="G28" s="31"/>
      <c r="H28" s="31"/>
      <c r="I28" s="31"/>
      <c r="J28" s="31"/>
      <c r="K28" s="31"/>
      <c r="L28" s="31"/>
      <c r="M28" s="138"/>
      <c r="N28" s="31"/>
      <c r="O28" s="31"/>
      <c r="P28" s="32"/>
      <c r="Q28" s="32"/>
      <c r="R28" s="33"/>
      <c r="S28" s="34"/>
      <c r="T28" s="145"/>
      <c r="U28" s="35"/>
    </row>
    <row r="29" spans="1:28" ht="9.75" customHeight="1" x14ac:dyDescent="0.2">
      <c r="A29" s="31"/>
      <c r="B29" s="31"/>
      <c r="C29" s="31"/>
      <c r="D29" s="31"/>
      <c r="E29" s="31"/>
      <c r="F29" s="138"/>
      <c r="G29" s="31"/>
      <c r="H29" s="31"/>
      <c r="I29" s="31"/>
      <c r="J29" s="31"/>
      <c r="K29" s="31"/>
      <c r="L29" s="31"/>
      <c r="M29" s="138"/>
      <c r="N29" s="31"/>
      <c r="O29" s="31"/>
      <c r="P29" s="32"/>
      <c r="Q29" s="32"/>
      <c r="R29" s="33"/>
      <c r="S29" s="34"/>
      <c r="T29" s="145"/>
      <c r="U29" s="35"/>
    </row>
    <row r="30" spans="1:28" x14ac:dyDescent="0.2">
      <c r="A30" s="6"/>
      <c r="B30" s="6"/>
      <c r="C30" s="6"/>
      <c r="D30" s="6"/>
      <c r="E30" s="6"/>
      <c r="F30" s="139"/>
      <c r="G30" s="6"/>
      <c r="H30" s="6"/>
      <c r="I30" s="6"/>
      <c r="J30" s="6"/>
      <c r="K30" s="6"/>
      <c r="L30" s="6"/>
      <c r="M30" s="139"/>
      <c r="N30" s="6"/>
      <c r="O30" s="6"/>
      <c r="P30" s="7"/>
      <c r="Q30" s="7"/>
      <c r="R30" s="7"/>
      <c r="S30" s="7"/>
      <c r="T30" s="146"/>
      <c r="U30" s="7"/>
    </row>
    <row r="31" spans="1:28" x14ac:dyDescent="0.2">
      <c r="A31" s="6"/>
      <c r="B31" s="6"/>
      <c r="C31" s="6"/>
      <c r="D31" s="6"/>
      <c r="E31" s="6"/>
      <c r="F31" s="139"/>
      <c r="G31" s="6"/>
      <c r="H31" s="6"/>
      <c r="I31" s="6"/>
      <c r="J31" s="6"/>
      <c r="K31" s="6"/>
      <c r="L31" s="6"/>
      <c r="M31" s="139"/>
      <c r="N31" s="6"/>
      <c r="O31" s="6"/>
      <c r="P31" s="6"/>
      <c r="Q31" s="6"/>
      <c r="R31" s="6"/>
      <c r="S31" s="6"/>
      <c r="T31" s="139"/>
      <c r="U31" s="6"/>
    </row>
    <row r="32" spans="1:28" x14ac:dyDescent="0.2">
      <c r="A32" s="6"/>
      <c r="B32" s="6"/>
      <c r="C32" s="6"/>
      <c r="D32" s="6"/>
      <c r="E32" s="6"/>
      <c r="F32" s="139"/>
      <c r="G32" s="6"/>
      <c r="H32" s="6"/>
      <c r="I32" s="6"/>
      <c r="J32" s="6"/>
      <c r="K32" s="6"/>
      <c r="L32" s="6"/>
      <c r="M32" s="139"/>
      <c r="N32" s="6"/>
      <c r="O32" s="6"/>
      <c r="P32" s="6"/>
      <c r="Q32" s="6"/>
      <c r="R32" s="6"/>
      <c r="S32" s="6"/>
      <c r="T32" s="139"/>
      <c r="U32" s="6"/>
    </row>
    <row r="33" spans="1:23" x14ac:dyDescent="0.2">
      <c r="A33" s="6"/>
      <c r="B33" s="6"/>
      <c r="C33" s="6"/>
      <c r="D33" s="6"/>
      <c r="E33" s="6"/>
      <c r="F33" s="139"/>
      <c r="G33" s="6"/>
      <c r="H33" s="6"/>
      <c r="I33" s="6"/>
      <c r="J33" s="6"/>
      <c r="K33" s="6"/>
      <c r="L33" s="6"/>
      <c r="M33" s="139"/>
      <c r="N33" s="6"/>
      <c r="O33" s="6"/>
      <c r="P33" s="6"/>
      <c r="Q33" s="6"/>
      <c r="R33" s="6"/>
      <c r="S33" s="6"/>
      <c r="T33" s="139"/>
      <c r="U33" s="6"/>
    </row>
    <row r="34" spans="1:23" x14ac:dyDescent="0.2">
      <c r="A34" s="6"/>
      <c r="B34" s="6"/>
      <c r="C34" s="6"/>
      <c r="D34" s="6"/>
      <c r="E34" s="6"/>
      <c r="F34" s="139"/>
      <c r="G34" s="6"/>
      <c r="H34" s="6"/>
      <c r="I34" s="6"/>
      <c r="J34" s="6"/>
      <c r="K34" s="6"/>
      <c r="L34" s="6"/>
      <c r="M34" s="139"/>
      <c r="N34" s="6"/>
      <c r="O34" s="6"/>
      <c r="P34" s="6"/>
      <c r="Q34" s="6"/>
      <c r="R34" s="6"/>
      <c r="S34" s="6"/>
      <c r="T34" s="139"/>
      <c r="U34" s="6"/>
    </row>
    <row r="35" spans="1:23" x14ac:dyDescent="0.2">
      <c r="A35" s="6"/>
      <c r="B35" s="6"/>
      <c r="C35" s="6"/>
      <c r="D35" s="6"/>
      <c r="E35" s="6"/>
      <c r="F35" s="139"/>
      <c r="G35" s="6"/>
      <c r="H35" s="6"/>
      <c r="I35" s="6"/>
      <c r="J35" s="6"/>
      <c r="K35" s="6"/>
      <c r="L35" s="6"/>
      <c r="M35" s="139"/>
      <c r="N35" s="6"/>
      <c r="O35" s="6"/>
      <c r="P35" s="6"/>
      <c r="Q35" s="6"/>
      <c r="R35" s="6"/>
      <c r="S35" s="6"/>
      <c r="T35" s="139"/>
      <c r="U35" s="6"/>
    </row>
    <row r="36" spans="1:23" x14ac:dyDescent="0.2">
      <c r="A36" s="6"/>
      <c r="B36" s="6"/>
      <c r="C36" s="6"/>
      <c r="D36" s="6"/>
      <c r="E36" s="6"/>
      <c r="F36" s="139"/>
      <c r="G36" s="6"/>
      <c r="H36" s="6"/>
      <c r="I36" s="6"/>
      <c r="J36" s="6"/>
      <c r="K36" s="6"/>
      <c r="L36" s="6"/>
      <c r="M36" s="139"/>
      <c r="N36" s="6"/>
      <c r="O36" s="6"/>
      <c r="P36" s="6"/>
      <c r="Q36" s="6"/>
      <c r="R36" s="6"/>
      <c r="S36" s="6"/>
      <c r="T36" s="139"/>
      <c r="U36" s="6"/>
    </row>
    <row r="37" spans="1:23" x14ac:dyDescent="0.2">
      <c r="A37" s="6"/>
      <c r="B37" s="6"/>
      <c r="C37" s="6"/>
      <c r="D37" s="6"/>
      <c r="E37" s="6"/>
      <c r="F37" s="139"/>
      <c r="G37" s="6"/>
      <c r="H37" s="6"/>
      <c r="I37" s="6"/>
      <c r="J37" s="6"/>
      <c r="K37" s="6"/>
      <c r="L37" s="6"/>
      <c r="M37" s="139"/>
      <c r="N37" s="6"/>
      <c r="O37" s="6"/>
      <c r="P37" s="6"/>
      <c r="Q37" s="6"/>
      <c r="R37" s="6"/>
      <c r="S37" s="6"/>
      <c r="T37" s="139"/>
      <c r="U37" s="6"/>
    </row>
    <row r="38" spans="1:23" x14ac:dyDescent="0.2">
      <c r="A38" s="6"/>
      <c r="B38" s="6"/>
      <c r="C38" s="6"/>
      <c r="D38" s="6"/>
      <c r="E38" s="6"/>
      <c r="F38" s="139"/>
      <c r="G38" s="6"/>
      <c r="H38" s="6"/>
      <c r="I38" s="6"/>
      <c r="J38" s="6"/>
      <c r="K38" s="6"/>
      <c r="L38" s="6"/>
      <c r="M38" s="139"/>
      <c r="N38" s="6"/>
      <c r="O38" s="6"/>
      <c r="P38" s="6"/>
      <c r="Q38" s="6"/>
      <c r="R38" s="6"/>
      <c r="S38" s="6"/>
      <c r="T38" s="139"/>
      <c r="U38" s="6"/>
    </row>
    <row r="39" spans="1:23" ht="6" customHeight="1" x14ac:dyDescent="0.2">
      <c r="A39" s="6"/>
      <c r="B39" s="6"/>
      <c r="C39" s="6"/>
      <c r="D39" s="6"/>
      <c r="E39" s="6"/>
      <c r="F39" s="139"/>
      <c r="G39" s="6"/>
      <c r="H39" s="6"/>
      <c r="I39" s="6"/>
      <c r="J39" s="6"/>
      <c r="K39" s="6"/>
      <c r="L39" s="6"/>
      <c r="M39" s="139"/>
      <c r="N39" s="6"/>
      <c r="O39" s="6"/>
      <c r="P39" s="6"/>
      <c r="Q39" s="6"/>
      <c r="R39" s="6"/>
      <c r="S39" s="6"/>
      <c r="T39" s="139"/>
      <c r="U39" s="6"/>
    </row>
    <row r="40" spans="1:23" x14ac:dyDescent="0.2">
      <c r="A40" s="6"/>
      <c r="B40" s="6"/>
      <c r="C40" s="6"/>
      <c r="D40" s="6"/>
      <c r="E40" s="6"/>
      <c r="F40" s="139"/>
      <c r="G40" s="6"/>
      <c r="H40" s="6"/>
      <c r="I40" s="6"/>
      <c r="J40" s="6"/>
      <c r="K40" s="6"/>
      <c r="L40" s="6"/>
      <c r="M40" s="139"/>
      <c r="N40" s="6"/>
      <c r="O40" s="6"/>
      <c r="P40" s="6"/>
      <c r="Q40" s="6"/>
      <c r="R40" s="6"/>
      <c r="S40" s="6"/>
      <c r="T40" s="139"/>
      <c r="U40" s="6"/>
    </row>
    <row r="41" spans="1:23" x14ac:dyDescent="0.2">
      <c r="A41" s="6"/>
      <c r="B41" s="6"/>
      <c r="C41" s="6"/>
      <c r="D41" s="6"/>
      <c r="E41" s="6"/>
      <c r="F41" s="139"/>
      <c r="G41" s="6"/>
      <c r="H41" s="6"/>
      <c r="I41" s="6"/>
      <c r="J41" s="6"/>
      <c r="K41" s="6"/>
      <c r="L41" s="6"/>
      <c r="M41" s="139"/>
      <c r="N41" s="6"/>
      <c r="O41" s="6"/>
      <c r="P41" s="6"/>
      <c r="Q41" s="6"/>
      <c r="R41" s="6"/>
      <c r="S41" s="6"/>
      <c r="T41" s="139"/>
      <c r="U41" s="6"/>
    </row>
    <row r="42" spans="1:23" x14ac:dyDescent="0.2">
      <c r="A42" s="6"/>
      <c r="B42" s="6"/>
      <c r="C42" s="6"/>
      <c r="D42" s="6"/>
      <c r="E42" s="6"/>
      <c r="F42" s="139"/>
      <c r="G42" s="6"/>
      <c r="H42" s="6"/>
      <c r="I42" s="6"/>
      <c r="J42" s="6"/>
      <c r="K42" s="6"/>
      <c r="L42" s="6"/>
      <c r="M42" s="139"/>
      <c r="N42" s="6"/>
      <c r="O42" s="6"/>
      <c r="P42" s="6"/>
      <c r="Q42" s="6"/>
      <c r="R42" s="6"/>
      <c r="S42" s="6"/>
      <c r="T42" s="139"/>
      <c r="U42" s="6"/>
    </row>
    <row r="43" spans="1:23" x14ac:dyDescent="0.2">
      <c r="A43" s="6"/>
      <c r="B43" s="6"/>
      <c r="C43" s="6"/>
      <c r="D43" s="6"/>
      <c r="E43" s="6"/>
      <c r="F43" s="139"/>
      <c r="G43" s="6"/>
      <c r="H43" s="6"/>
      <c r="I43" s="6"/>
      <c r="J43" s="6"/>
      <c r="K43" s="6"/>
      <c r="L43" s="6"/>
      <c r="M43" s="139"/>
      <c r="N43" s="6"/>
      <c r="O43" s="6"/>
      <c r="P43" s="6"/>
      <c r="Q43" s="6"/>
      <c r="R43" s="6"/>
      <c r="S43" s="6"/>
      <c r="T43" s="139"/>
      <c r="U43" s="6"/>
    </row>
    <row r="44" spans="1:23" x14ac:dyDescent="0.2">
      <c r="A44" s="6"/>
      <c r="B44" s="6"/>
      <c r="C44" s="6"/>
      <c r="D44" s="6"/>
      <c r="E44" s="6"/>
      <c r="F44" s="139"/>
      <c r="G44" s="6"/>
      <c r="H44" s="6"/>
      <c r="I44" s="6"/>
      <c r="J44" s="6"/>
      <c r="K44" s="6"/>
      <c r="L44" s="6"/>
      <c r="M44" s="139"/>
      <c r="N44" s="6"/>
      <c r="O44" s="6"/>
      <c r="P44" s="6"/>
      <c r="Q44" s="6"/>
      <c r="R44" s="6"/>
      <c r="S44" s="6"/>
      <c r="T44" s="139"/>
      <c r="U44" s="6"/>
    </row>
    <row r="45" spans="1:23" x14ac:dyDescent="0.2">
      <c r="A45" s="6"/>
      <c r="B45" s="6"/>
      <c r="C45" s="6"/>
      <c r="D45" s="6"/>
      <c r="E45" s="6"/>
      <c r="F45" s="139"/>
      <c r="G45" s="6"/>
      <c r="H45" s="6"/>
      <c r="I45" s="6"/>
      <c r="J45" s="6"/>
      <c r="K45" s="6"/>
      <c r="L45" s="6"/>
      <c r="M45" s="139"/>
      <c r="N45" s="6"/>
      <c r="O45" s="6"/>
      <c r="P45" s="6"/>
      <c r="Q45" s="6"/>
      <c r="R45" s="6"/>
      <c r="S45" s="6"/>
      <c r="T45" s="139"/>
      <c r="U45" s="6"/>
    </row>
    <row r="46" spans="1:23" x14ac:dyDescent="0.2">
      <c r="A46" s="6"/>
      <c r="B46" s="6"/>
      <c r="C46" s="6"/>
      <c r="D46" s="6"/>
      <c r="E46" s="6"/>
      <c r="F46" s="139"/>
      <c r="G46" s="6"/>
      <c r="H46" s="6"/>
      <c r="I46" s="6"/>
      <c r="J46" s="6"/>
      <c r="K46" s="6"/>
      <c r="L46" s="6"/>
      <c r="M46" s="139"/>
      <c r="N46" s="6"/>
      <c r="O46" s="6"/>
      <c r="P46" s="6"/>
      <c r="Q46" s="6"/>
      <c r="R46" s="6"/>
      <c r="S46" s="6"/>
      <c r="T46" s="139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9"/>
      <c r="G47" s="6"/>
      <c r="H47" s="6"/>
      <c r="I47" s="6"/>
      <c r="J47" s="6"/>
      <c r="K47" s="6"/>
      <c r="L47" s="6"/>
      <c r="M47" s="139"/>
      <c r="N47" s="6"/>
      <c r="O47" s="6"/>
      <c r="P47" s="6"/>
      <c r="Q47" s="6"/>
      <c r="R47" s="6"/>
      <c r="S47" s="6"/>
      <c r="T47" s="139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9"/>
      <c r="G48" s="6"/>
      <c r="H48" s="6"/>
      <c r="I48" s="6"/>
      <c r="J48" s="6"/>
      <c r="K48" s="6"/>
      <c r="L48" s="6"/>
      <c r="M48" s="139"/>
      <c r="N48" s="6"/>
      <c r="O48" s="6"/>
      <c r="P48" s="6"/>
      <c r="Q48" s="6"/>
      <c r="R48" s="6"/>
      <c r="S48" s="6"/>
      <c r="T48" s="139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9"/>
      <c r="G49" s="6"/>
      <c r="H49" s="6"/>
      <c r="I49" s="6"/>
      <c r="J49" s="6"/>
      <c r="K49" s="6"/>
      <c r="L49" s="6"/>
      <c r="M49" s="139"/>
      <c r="N49" s="6"/>
      <c r="O49" s="6"/>
      <c r="P49" s="6"/>
      <c r="Q49" s="6"/>
      <c r="R49" s="6"/>
      <c r="S49" s="6"/>
      <c r="T49" s="139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9"/>
      <c r="G50" s="6"/>
      <c r="H50" s="6"/>
      <c r="I50" s="6"/>
      <c r="J50" s="6"/>
      <c r="K50" s="6"/>
      <c r="L50" s="6"/>
      <c r="M50" s="139"/>
      <c r="N50" s="6"/>
      <c r="O50" s="6"/>
      <c r="P50" s="6"/>
      <c r="Q50" s="6"/>
      <c r="R50" s="6"/>
      <c r="S50" s="6"/>
      <c r="T50" s="139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9"/>
      <c r="G51" s="6"/>
      <c r="H51" s="6"/>
      <c r="I51" s="6"/>
      <c r="J51" s="6"/>
      <c r="K51" s="6"/>
      <c r="L51" s="6"/>
      <c r="M51" s="139"/>
      <c r="N51" s="6"/>
      <c r="O51" s="6"/>
      <c r="P51" s="6"/>
      <c r="Q51" s="6"/>
      <c r="R51" s="6"/>
      <c r="S51" s="6"/>
      <c r="T51" s="139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9"/>
      <c r="G52" s="6"/>
      <c r="H52" s="6"/>
      <c r="I52" s="6"/>
      <c r="J52" s="6"/>
      <c r="K52" s="6"/>
      <c r="L52" s="6"/>
      <c r="M52" s="139"/>
      <c r="N52" s="6"/>
      <c r="O52" s="6"/>
      <c r="P52" s="6"/>
      <c r="Q52" s="6"/>
      <c r="R52" s="6"/>
      <c r="S52" s="6"/>
      <c r="T52" s="139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9"/>
      <c r="G53" s="6"/>
      <c r="H53" s="6"/>
      <c r="I53" s="6"/>
      <c r="J53" s="6"/>
      <c r="K53" s="6"/>
      <c r="L53" s="6"/>
      <c r="M53" s="139"/>
      <c r="N53" s="6"/>
      <c r="O53" s="6"/>
      <c r="P53" s="6"/>
      <c r="Q53" s="6"/>
      <c r="R53" s="6"/>
      <c r="S53" s="6"/>
      <c r="T53" s="139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9"/>
      <c r="G54" s="6"/>
      <c r="H54" s="6"/>
      <c r="I54" s="6"/>
      <c r="J54" s="6"/>
      <c r="K54" s="6"/>
      <c r="L54" s="6"/>
      <c r="M54" s="139"/>
      <c r="N54" s="6"/>
      <c r="O54" s="6"/>
      <c r="P54" s="6"/>
      <c r="Q54" s="6"/>
      <c r="R54" s="6"/>
      <c r="S54" s="6"/>
      <c r="T54" s="139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9"/>
      <c r="G55" s="6"/>
      <c r="H55" s="6"/>
      <c r="I55" s="6"/>
      <c r="J55" s="6"/>
      <c r="K55" s="6"/>
      <c r="L55" s="6"/>
      <c r="M55" s="139"/>
      <c r="N55" s="6"/>
      <c r="O55" s="6"/>
      <c r="P55" s="6"/>
      <c r="Q55" s="6"/>
      <c r="R55" s="6"/>
      <c r="S55" s="6"/>
      <c r="T55" s="139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9"/>
      <c r="G56" s="6"/>
      <c r="H56" s="6"/>
      <c r="I56" s="6"/>
      <c r="J56" s="6"/>
      <c r="K56" s="6"/>
      <c r="L56" s="6"/>
      <c r="M56" s="139"/>
      <c r="N56" s="6"/>
      <c r="O56" s="6"/>
      <c r="P56" s="6"/>
      <c r="Q56" s="6"/>
      <c r="R56" s="6"/>
      <c r="S56" s="6"/>
      <c r="T56" s="139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9"/>
      <c r="G57" s="6"/>
      <c r="H57" s="6"/>
      <c r="I57" s="6"/>
      <c r="J57" s="6"/>
      <c r="K57" s="6"/>
      <c r="L57" s="6"/>
      <c r="M57" s="139"/>
      <c r="N57" s="6"/>
      <c r="O57" s="6"/>
      <c r="P57" s="6"/>
      <c r="Q57" s="6"/>
      <c r="R57" s="6"/>
      <c r="S57" s="6"/>
      <c r="T57" s="139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9"/>
      <c r="G58" s="6"/>
      <c r="H58" s="6"/>
      <c r="I58" s="6"/>
      <c r="J58" s="6"/>
      <c r="K58" s="6"/>
      <c r="L58" s="6"/>
      <c r="M58" s="139"/>
      <c r="N58" s="6"/>
      <c r="O58" s="6"/>
      <c r="P58" s="6"/>
      <c r="Q58" s="6"/>
      <c r="R58" s="6"/>
      <c r="S58" s="6"/>
      <c r="T58" s="139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9"/>
      <c r="G59" s="6"/>
      <c r="H59" s="6"/>
      <c r="I59" s="6"/>
      <c r="J59" s="6"/>
      <c r="K59" s="6"/>
      <c r="L59" s="6"/>
      <c r="M59" s="139"/>
      <c r="N59" s="6"/>
      <c r="O59" s="6"/>
      <c r="P59" s="6"/>
      <c r="Q59" s="6"/>
      <c r="R59" s="6"/>
      <c r="S59" s="6"/>
      <c r="T59" s="139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9"/>
      <c r="G60" s="6"/>
      <c r="H60" s="6"/>
      <c r="I60" s="6"/>
      <c r="J60" s="6"/>
      <c r="K60" s="6"/>
      <c r="L60" s="6"/>
      <c r="M60" s="139"/>
      <c r="N60" s="6"/>
      <c r="O60" s="6"/>
      <c r="P60" s="6"/>
      <c r="Q60" s="6"/>
      <c r="R60" s="6"/>
      <c r="S60" s="6"/>
      <c r="T60" s="139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95</v>
      </c>
      <c r="F61" s="150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9"/>
      <c r="N61" s="6"/>
      <c r="O61" s="6"/>
      <c r="P61" s="6"/>
      <c r="Q61" s="6"/>
      <c r="R61" s="6"/>
      <c r="S61" s="6"/>
      <c r="T61" s="139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9"/>
      <c r="G62" s="6"/>
      <c r="H62" s="6"/>
      <c r="I62" s="6"/>
      <c r="J62" s="6"/>
      <c r="K62" s="6"/>
      <c r="L62" s="6"/>
      <c r="M62" s="139"/>
      <c r="N62" s="6"/>
      <c r="O62" s="6"/>
      <c r="P62" s="6"/>
      <c r="Q62" s="6"/>
      <c r="R62" s="6"/>
      <c r="S62" s="6"/>
      <c r="T62" s="139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54</v>
      </c>
      <c r="F63" s="139">
        <f>INT(B10*$Q$66)</f>
        <v>28</v>
      </c>
      <c r="G63" s="6"/>
      <c r="H63" s="6"/>
      <c r="I63" s="6">
        <f>INT(E10*$Q$67)</f>
        <v>0</v>
      </c>
      <c r="J63" s="6"/>
      <c r="K63" s="6"/>
      <c r="L63" s="6">
        <f>INT(D10*$Q$68)</f>
        <v>29</v>
      </c>
      <c r="M63" s="139"/>
      <c r="N63" s="6"/>
      <c r="O63" s="6"/>
      <c r="P63" s="6"/>
      <c r="Q63" s="6"/>
      <c r="R63" s="6"/>
      <c r="S63" s="6"/>
      <c r="T63" s="139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70</v>
      </c>
      <c r="F64" s="139">
        <f t="shared" ref="F64:F72" si="7">INT(B11*$Q$66)</f>
        <v>40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40</v>
      </c>
      <c r="M64" s="139"/>
      <c r="N64" s="6"/>
      <c r="O64" s="6"/>
      <c r="P64" s="6"/>
      <c r="Q64" s="6"/>
      <c r="R64" s="6"/>
      <c r="S64" s="6"/>
      <c r="T64" s="139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62</v>
      </c>
      <c r="F65" s="139">
        <f t="shared" si="7"/>
        <v>31</v>
      </c>
      <c r="G65" s="6"/>
      <c r="H65" s="6"/>
      <c r="I65" s="6">
        <f t="shared" si="8"/>
        <v>0</v>
      </c>
      <c r="J65" s="6"/>
      <c r="K65" s="6"/>
      <c r="L65" s="6">
        <f t="shared" si="9"/>
        <v>34</v>
      </c>
      <c r="M65" s="139"/>
      <c r="N65" s="6"/>
      <c r="O65" s="6"/>
      <c r="P65" s="6" t="s">
        <v>103</v>
      </c>
      <c r="Q65" s="6">
        <v>0.92</v>
      </c>
      <c r="R65" s="6"/>
      <c r="S65" s="6"/>
      <c r="T65" s="139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64</v>
      </c>
      <c r="F66" s="139">
        <f t="shared" si="7"/>
        <v>20</v>
      </c>
      <c r="G66" s="6"/>
      <c r="H66" s="6"/>
      <c r="I66" s="6">
        <f t="shared" si="8"/>
        <v>0</v>
      </c>
      <c r="J66" s="6"/>
      <c r="K66" s="6"/>
      <c r="L66" s="6">
        <f t="shared" si="9"/>
        <v>43</v>
      </c>
      <c r="M66" s="139"/>
      <c r="N66" s="6"/>
      <c r="O66" s="6"/>
      <c r="P66" s="6" t="s">
        <v>104</v>
      </c>
      <c r="Q66" s="6">
        <v>0.91</v>
      </c>
      <c r="R66" s="6"/>
      <c r="S66" s="6"/>
      <c r="T66" s="139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70</v>
      </c>
      <c r="F67" s="139">
        <f t="shared" si="7"/>
        <v>32</v>
      </c>
      <c r="G67" s="6"/>
      <c r="H67" s="6"/>
      <c r="I67" s="6">
        <f t="shared" si="8"/>
        <v>1</v>
      </c>
      <c r="J67" s="6"/>
      <c r="K67" s="6"/>
      <c r="L67" s="6">
        <f t="shared" si="9"/>
        <v>47</v>
      </c>
      <c r="M67" s="139"/>
      <c r="N67" s="6"/>
      <c r="O67" s="6"/>
      <c r="P67" s="6" t="s">
        <v>105</v>
      </c>
      <c r="Q67" s="6">
        <v>0.89</v>
      </c>
      <c r="R67" s="6"/>
      <c r="S67" s="6"/>
      <c r="T67" s="139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67</v>
      </c>
      <c r="F68" s="139">
        <f t="shared" si="7"/>
        <v>11</v>
      </c>
      <c r="G68" s="6"/>
      <c r="H68" s="6"/>
      <c r="I68" s="6">
        <f t="shared" si="8"/>
        <v>1</v>
      </c>
      <c r="J68" s="6"/>
      <c r="K68" s="6"/>
      <c r="L68" s="6">
        <f t="shared" si="9"/>
        <v>30</v>
      </c>
      <c r="M68" s="139"/>
      <c r="N68" s="6"/>
      <c r="O68" s="6"/>
      <c r="P68" s="6" t="s">
        <v>106</v>
      </c>
      <c r="Q68" s="6">
        <v>0.96</v>
      </c>
      <c r="R68" s="6"/>
      <c r="S68" s="6"/>
      <c r="T68" s="139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60</v>
      </c>
      <c r="F69" s="139">
        <f t="shared" si="7"/>
        <v>24</v>
      </c>
      <c r="G69" s="6"/>
      <c r="H69" s="6"/>
      <c r="I69" s="6">
        <f t="shared" si="8"/>
        <v>2</v>
      </c>
      <c r="J69" s="6"/>
      <c r="K69" s="6"/>
      <c r="L69" s="6">
        <f t="shared" si="9"/>
        <v>32</v>
      </c>
      <c r="M69" s="139"/>
      <c r="N69" s="6"/>
      <c r="O69" s="6"/>
      <c r="P69" s="6"/>
      <c r="Q69" s="6"/>
      <c r="R69" s="6"/>
      <c r="S69" s="6"/>
      <c r="T69" s="139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69</v>
      </c>
      <c r="F70" s="139">
        <f t="shared" si="7"/>
        <v>16</v>
      </c>
      <c r="G70" s="6"/>
      <c r="H70" s="6"/>
      <c r="I70" s="6">
        <f t="shared" si="8"/>
        <v>0</v>
      </c>
      <c r="J70" s="6"/>
      <c r="K70" s="6"/>
      <c r="L70" s="6">
        <f t="shared" si="9"/>
        <v>27</v>
      </c>
      <c r="M70" s="139"/>
      <c r="N70" s="6"/>
      <c r="O70" s="6"/>
      <c r="P70" s="6"/>
      <c r="Q70" s="6"/>
      <c r="R70" s="6"/>
      <c r="S70" s="6"/>
      <c r="T70" s="139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64</v>
      </c>
      <c r="F71" s="139">
        <f t="shared" si="7"/>
        <v>18</v>
      </c>
      <c r="G71" s="6"/>
      <c r="H71" s="6"/>
      <c r="I71" s="6">
        <f t="shared" si="8"/>
        <v>2</v>
      </c>
      <c r="J71" s="6"/>
      <c r="K71" s="6"/>
      <c r="L71" s="6">
        <f t="shared" si="9"/>
        <v>32</v>
      </c>
      <c r="M71" s="139"/>
      <c r="N71" s="6"/>
      <c r="O71" s="6"/>
      <c r="P71" s="6"/>
      <c r="Q71" s="6"/>
      <c r="R71" s="6"/>
      <c r="S71" s="6"/>
      <c r="T71" s="139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77</v>
      </c>
      <c r="F72" s="139">
        <f t="shared" si="7"/>
        <v>26</v>
      </c>
      <c r="G72" s="6"/>
      <c r="H72" s="6"/>
      <c r="I72" s="6">
        <f t="shared" si="8"/>
        <v>0</v>
      </c>
      <c r="J72" s="6"/>
      <c r="K72" s="6"/>
      <c r="L72" s="6">
        <f t="shared" si="9"/>
        <v>25</v>
      </c>
      <c r="M72" s="139"/>
      <c r="N72" s="6"/>
      <c r="O72" s="6"/>
      <c r="P72" s="6"/>
      <c r="Q72" s="6"/>
      <c r="R72" s="6"/>
      <c r="S72" s="6"/>
      <c r="T72" s="139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9"/>
      <c r="G73" s="6"/>
      <c r="H73" s="6"/>
      <c r="I73" s="6"/>
      <c r="J73" s="6"/>
      <c r="K73" s="6"/>
      <c r="L73" s="6"/>
      <c r="M73" s="139"/>
      <c r="N73" s="6"/>
      <c r="O73" s="6"/>
      <c r="P73" s="6"/>
      <c r="Q73" s="6"/>
      <c r="R73" s="6"/>
      <c r="S73" s="6"/>
      <c r="T73" s="139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9"/>
      <c r="G74" s="6"/>
      <c r="H74" s="6"/>
      <c r="I74" s="6"/>
      <c r="J74" s="6"/>
      <c r="K74" s="6"/>
      <c r="L74" s="6"/>
      <c r="M74" s="139"/>
      <c r="N74" s="6"/>
      <c r="O74" s="6"/>
      <c r="P74" s="6"/>
      <c r="Q74" s="6"/>
      <c r="R74" s="6"/>
      <c r="S74" s="6"/>
      <c r="T74" s="139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9"/>
      <c r="G75" s="6"/>
      <c r="H75" s="6"/>
      <c r="I75" s="6"/>
      <c r="J75" s="6"/>
      <c r="K75" s="6"/>
      <c r="L75" s="6"/>
      <c r="M75" s="139"/>
      <c r="N75" s="6"/>
      <c r="O75" s="6"/>
      <c r="P75" s="6"/>
      <c r="Q75" s="6"/>
      <c r="R75" s="6"/>
      <c r="S75" s="6"/>
      <c r="T75" s="139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9"/>
      <c r="G76" s="6"/>
      <c r="H76" s="6"/>
      <c r="I76" s="6"/>
      <c r="J76" s="6"/>
      <c r="K76" s="6"/>
      <c r="L76" s="6"/>
      <c r="M76" s="139"/>
      <c r="N76" s="6"/>
      <c r="O76" s="6"/>
      <c r="P76" s="6"/>
      <c r="Q76" s="6"/>
      <c r="R76" s="6"/>
      <c r="S76" s="6"/>
      <c r="T76" s="139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49</v>
      </c>
      <c r="F77" s="139">
        <f>INT(B20*$Q$80)</f>
        <v>12</v>
      </c>
      <c r="G77" s="6"/>
      <c r="H77" s="6"/>
      <c r="I77" s="6">
        <f>INT(E20*$Q$81)</f>
        <v>0</v>
      </c>
      <c r="J77" s="6"/>
      <c r="K77" s="6"/>
      <c r="L77" s="6">
        <f>INT(D20*$Q$82)</f>
        <v>27</v>
      </c>
      <c r="M77" s="139"/>
      <c r="N77" s="6"/>
      <c r="O77" s="6"/>
      <c r="P77" s="6"/>
      <c r="Q77" s="6"/>
      <c r="R77" s="6"/>
      <c r="S77" s="6"/>
      <c r="T77" s="139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69</v>
      </c>
      <c r="F78" s="139">
        <f>INT(B21*$Q$80)</f>
        <v>23</v>
      </c>
      <c r="G78" s="6"/>
      <c r="H78" s="6"/>
      <c r="I78" s="6">
        <f>INT(E21*$Q$81)</f>
        <v>0</v>
      </c>
      <c r="J78" s="6"/>
      <c r="K78" s="6"/>
      <c r="L78" s="6">
        <f>INT(D21*$Q$82)</f>
        <v>33</v>
      </c>
      <c r="M78" s="139"/>
      <c r="N78" s="6"/>
      <c r="O78" s="6"/>
      <c r="P78" s="6"/>
      <c r="Q78" s="6"/>
      <c r="R78" s="6"/>
      <c r="S78" s="6"/>
      <c r="T78" s="139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63</v>
      </c>
      <c r="F79" s="139">
        <f>INT(B22*$Q$80)</f>
        <v>17</v>
      </c>
      <c r="G79" s="6"/>
      <c r="H79" s="6"/>
      <c r="I79" s="6">
        <f>INT(E22*$Q$81)</f>
        <v>0</v>
      </c>
      <c r="J79" s="6"/>
      <c r="K79" s="6"/>
      <c r="L79" s="6">
        <f>INT(D22*$Q$82)</f>
        <v>28</v>
      </c>
      <c r="M79" s="139"/>
      <c r="N79" s="6"/>
      <c r="O79" s="6"/>
      <c r="P79" s="6" t="s">
        <v>103</v>
      </c>
      <c r="Q79" s="6">
        <v>0.96</v>
      </c>
      <c r="R79" s="6"/>
      <c r="S79" s="6"/>
      <c r="T79" s="139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66</v>
      </c>
      <c r="F80" s="139">
        <f t="shared" ref="F80:F92" si="10">INT(I10*$Q$80)</f>
        <v>16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31</v>
      </c>
      <c r="M80" s="139"/>
      <c r="N80" s="6"/>
      <c r="O80" s="6"/>
      <c r="P80" s="6" t="s">
        <v>104</v>
      </c>
      <c r="Q80" s="6">
        <v>0.88</v>
      </c>
      <c r="R80" s="6"/>
      <c r="S80" s="6"/>
      <c r="T80" s="139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74</v>
      </c>
      <c r="F81" s="139">
        <f t="shared" si="10"/>
        <v>14</v>
      </c>
      <c r="G81" s="6"/>
      <c r="H81" s="6"/>
      <c r="I81" s="6">
        <f t="shared" si="11"/>
        <v>0</v>
      </c>
      <c r="J81" s="6"/>
      <c r="K81" s="6"/>
      <c r="L81" s="6">
        <f t="shared" si="12"/>
        <v>32</v>
      </c>
      <c r="M81" s="139"/>
      <c r="N81" s="6"/>
      <c r="O81" s="6"/>
      <c r="P81" s="6" t="s">
        <v>105</v>
      </c>
      <c r="Q81" s="6">
        <v>0.2</v>
      </c>
      <c r="R81" s="6"/>
      <c r="S81" s="6"/>
      <c r="T81" s="139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57</v>
      </c>
      <c r="F82" s="139">
        <f t="shared" si="10"/>
        <v>12</v>
      </c>
      <c r="G82" s="6"/>
      <c r="H82" s="6"/>
      <c r="I82" s="6">
        <f t="shared" si="11"/>
        <v>0</v>
      </c>
      <c r="J82" s="6"/>
      <c r="K82" s="6"/>
      <c r="L82" s="6">
        <f t="shared" si="12"/>
        <v>31</v>
      </c>
      <c r="M82" s="139"/>
      <c r="N82" s="6"/>
      <c r="O82" s="6"/>
      <c r="P82" s="6" t="s">
        <v>106</v>
      </c>
      <c r="Q82" s="6">
        <v>1</v>
      </c>
      <c r="R82" s="6"/>
      <c r="S82" s="6"/>
      <c r="T82" s="139"/>
      <c r="U82" s="6"/>
    </row>
    <row r="83" spans="1:21" x14ac:dyDescent="0.2">
      <c r="A83">
        <v>42</v>
      </c>
      <c r="B83">
        <v>3</v>
      </c>
      <c r="E83" s="6">
        <f t="shared" si="13"/>
        <v>62</v>
      </c>
      <c r="F83" s="139">
        <f t="shared" si="10"/>
        <v>16</v>
      </c>
      <c r="I83" s="6">
        <f t="shared" si="11"/>
        <v>0</v>
      </c>
      <c r="L83" s="6">
        <f t="shared" si="12"/>
        <v>30</v>
      </c>
    </row>
    <row r="84" spans="1:21" x14ac:dyDescent="0.2">
      <c r="A84">
        <v>42</v>
      </c>
      <c r="B84">
        <v>3</v>
      </c>
      <c r="E84" s="6">
        <f t="shared" si="13"/>
        <v>57</v>
      </c>
      <c r="F84" s="139">
        <f t="shared" si="10"/>
        <v>10</v>
      </c>
      <c r="I84" s="6">
        <f t="shared" si="11"/>
        <v>0</v>
      </c>
      <c r="L84" s="6">
        <f t="shared" si="12"/>
        <v>34</v>
      </c>
    </row>
    <row r="85" spans="1:21" x14ac:dyDescent="0.2">
      <c r="A85">
        <v>42</v>
      </c>
      <c r="B85">
        <v>3</v>
      </c>
      <c r="E85" s="6">
        <f t="shared" si="13"/>
        <v>51</v>
      </c>
      <c r="F85" s="139">
        <f t="shared" si="10"/>
        <v>15</v>
      </c>
      <c r="I85" s="6">
        <f t="shared" si="11"/>
        <v>0</v>
      </c>
      <c r="L85" s="6">
        <f t="shared" si="12"/>
        <v>35</v>
      </c>
    </row>
    <row r="86" spans="1:21" x14ac:dyDescent="0.2">
      <c r="A86">
        <v>42</v>
      </c>
      <c r="B86">
        <v>3</v>
      </c>
      <c r="E86" s="6">
        <f t="shared" si="13"/>
        <v>53</v>
      </c>
      <c r="F86" s="139">
        <f t="shared" si="10"/>
        <v>14</v>
      </c>
      <c r="I86" s="6">
        <f t="shared" si="11"/>
        <v>0</v>
      </c>
      <c r="L86" s="6">
        <f t="shared" si="12"/>
        <v>25</v>
      </c>
    </row>
    <row r="87" spans="1:21" x14ac:dyDescent="0.2">
      <c r="A87">
        <v>42</v>
      </c>
      <c r="B87">
        <v>3</v>
      </c>
      <c r="E87" s="6">
        <f t="shared" si="13"/>
        <v>80</v>
      </c>
      <c r="F87" s="139">
        <f t="shared" si="10"/>
        <v>21</v>
      </c>
      <c r="I87" s="6">
        <f t="shared" si="11"/>
        <v>0</v>
      </c>
      <c r="L87" s="6">
        <f t="shared" si="12"/>
        <v>23</v>
      </c>
    </row>
    <row r="88" spans="1:21" x14ac:dyDescent="0.2">
      <c r="A88">
        <v>42</v>
      </c>
      <c r="B88">
        <v>3</v>
      </c>
      <c r="E88" s="6">
        <f t="shared" si="13"/>
        <v>58</v>
      </c>
      <c r="F88" s="139">
        <f t="shared" si="10"/>
        <v>17</v>
      </c>
      <c r="I88" s="6">
        <f t="shared" si="11"/>
        <v>0</v>
      </c>
      <c r="L88" s="6">
        <f t="shared" si="12"/>
        <v>42</v>
      </c>
    </row>
    <row r="89" spans="1:21" x14ac:dyDescent="0.2">
      <c r="A89">
        <v>42</v>
      </c>
      <c r="B89">
        <v>3</v>
      </c>
      <c r="E89" s="6">
        <f t="shared" si="13"/>
        <v>71</v>
      </c>
      <c r="F89" s="139">
        <f t="shared" si="10"/>
        <v>18</v>
      </c>
      <c r="I89" s="6">
        <f t="shared" si="11"/>
        <v>0</v>
      </c>
      <c r="L89" s="6">
        <f t="shared" si="12"/>
        <v>20</v>
      </c>
    </row>
    <row r="90" spans="1:21" x14ac:dyDescent="0.2">
      <c r="A90">
        <v>42</v>
      </c>
      <c r="B90">
        <v>3</v>
      </c>
      <c r="E90" s="6">
        <f t="shared" si="13"/>
        <v>66</v>
      </c>
      <c r="F90" s="139">
        <f t="shared" si="10"/>
        <v>14</v>
      </c>
      <c r="I90" s="6">
        <f t="shared" si="11"/>
        <v>0</v>
      </c>
      <c r="L90" s="6">
        <f t="shared" si="12"/>
        <v>30</v>
      </c>
    </row>
    <row r="91" spans="1:21" x14ac:dyDescent="0.2">
      <c r="A91">
        <v>42</v>
      </c>
      <c r="B91">
        <v>3</v>
      </c>
      <c r="E91" s="6">
        <f t="shared" si="13"/>
        <v>67</v>
      </c>
      <c r="F91" s="139">
        <f t="shared" si="10"/>
        <v>18</v>
      </c>
      <c r="I91" s="6">
        <f t="shared" si="11"/>
        <v>0</v>
      </c>
      <c r="L91" s="6">
        <f t="shared" si="12"/>
        <v>31</v>
      </c>
    </row>
    <row r="92" spans="1:21" x14ac:dyDescent="0.2">
      <c r="A92">
        <v>42</v>
      </c>
      <c r="B92">
        <v>3</v>
      </c>
      <c r="E92" s="6">
        <f t="shared" si="13"/>
        <v>77</v>
      </c>
      <c r="F92" s="139">
        <f t="shared" si="10"/>
        <v>19</v>
      </c>
      <c r="I92" s="6">
        <f t="shared" si="11"/>
        <v>0</v>
      </c>
      <c r="L92" s="6">
        <f t="shared" si="12"/>
        <v>23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70</v>
      </c>
      <c r="F97" s="140">
        <f t="shared" ref="F97:F108" si="14">INT(P10*$Q$100)</f>
        <v>11</v>
      </c>
      <c r="I97" s="1">
        <f t="shared" ref="I97:I108" si="15">INT(S10*$Q$101)</f>
        <v>0</v>
      </c>
      <c r="L97" s="1">
        <f t="shared" ref="L97:L108" si="16">INT(R10*$Q$102)</f>
        <v>28</v>
      </c>
    </row>
    <row r="98" spans="1:17" x14ac:dyDescent="0.2">
      <c r="A98">
        <v>42</v>
      </c>
      <c r="B98">
        <v>3</v>
      </c>
      <c r="E98" s="1">
        <f t="shared" ref="E98:E108" si="17">INT(Q11*$Q$99)</f>
        <v>65</v>
      </c>
      <c r="F98" s="140">
        <f t="shared" si="14"/>
        <v>14</v>
      </c>
      <c r="I98" s="1">
        <f t="shared" si="15"/>
        <v>0</v>
      </c>
      <c r="L98" s="1">
        <f t="shared" si="16"/>
        <v>26</v>
      </c>
    </row>
    <row r="99" spans="1:17" x14ac:dyDescent="0.2">
      <c r="A99">
        <v>42</v>
      </c>
      <c r="B99">
        <v>3</v>
      </c>
      <c r="E99" s="1">
        <f t="shared" si="17"/>
        <v>46</v>
      </c>
      <c r="F99" s="140">
        <f t="shared" si="14"/>
        <v>16</v>
      </c>
      <c r="I99" s="1">
        <f t="shared" si="15"/>
        <v>0</v>
      </c>
      <c r="L99" s="1">
        <f t="shared" si="16"/>
        <v>31</v>
      </c>
      <c r="P99" s="6" t="s">
        <v>103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43</v>
      </c>
      <c r="F100" s="140">
        <f t="shared" si="14"/>
        <v>18</v>
      </c>
      <c r="I100" s="1">
        <f t="shared" si="15"/>
        <v>0</v>
      </c>
      <c r="L100" s="1">
        <f t="shared" si="16"/>
        <v>30</v>
      </c>
      <c r="P100" s="6" t="s">
        <v>104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45</v>
      </c>
      <c r="F101" s="140">
        <f t="shared" si="14"/>
        <v>16</v>
      </c>
      <c r="I101" s="1">
        <f t="shared" si="15"/>
        <v>0</v>
      </c>
      <c r="L101" s="1">
        <f t="shared" si="16"/>
        <v>34</v>
      </c>
      <c r="P101" s="6" t="s">
        <v>105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34</v>
      </c>
      <c r="F102" s="140">
        <f t="shared" si="14"/>
        <v>9</v>
      </c>
      <c r="I102" s="1">
        <f t="shared" si="15"/>
        <v>0</v>
      </c>
      <c r="L102" s="1">
        <f t="shared" si="16"/>
        <v>28</v>
      </c>
      <c r="P102" s="6" t="s">
        <v>106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40</v>
      </c>
      <c r="F103" s="140">
        <f t="shared" si="14"/>
        <v>5</v>
      </c>
      <c r="I103" s="1">
        <f t="shared" si="15"/>
        <v>0</v>
      </c>
      <c r="L103" s="1">
        <f t="shared" si="16"/>
        <v>32</v>
      </c>
    </row>
    <row r="104" spans="1:17" x14ac:dyDescent="0.2">
      <c r="A104">
        <v>42</v>
      </c>
      <c r="B104">
        <v>3</v>
      </c>
      <c r="E104" s="1">
        <f t="shared" si="17"/>
        <v>55</v>
      </c>
      <c r="F104" s="140">
        <f t="shared" si="14"/>
        <v>16</v>
      </c>
      <c r="I104" s="1">
        <f t="shared" si="15"/>
        <v>0</v>
      </c>
      <c r="L104" s="1">
        <f t="shared" si="16"/>
        <v>30</v>
      </c>
    </row>
    <row r="105" spans="1:17" x14ac:dyDescent="0.2">
      <c r="A105">
        <v>42</v>
      </c>
      <c r="B105">
        <v>3</v>
      </c>
      <c r="E105" s="1">
        <f t="shared" si="17"/>
        <v>56</v>
      </c>
      <c r="F105" s="140">
        <f t="shared" si="14"/>
        <v>20</v>
      </c>
      <c r="I105" s="1">
        <f t="shared" si="15"/>
        <v>0</v>
      </c>
      <c r="L105" s="1">
        <f t="shared" si="16"/>
        <v>31</v>
      </c>
    </row>
    <row r="106" spans="1:17" x14ac:dyDescent="0.2">
      <c r="A106">
        <v>42</v>
      </c>
      <c r="B106">
        <v>3</v>
      </c>
      <c r="E106" s="1">
        <f t="shared" si="17"/>
        <v>64</v>
      </c>
      <c r="F106" s="140">
        <f t="shared" si="14"/>
        <v>11</v>
      </c>
      <c r="I106" s="1">
        <f t="shared" si="15"/>
        <v>0</v>
      </c>
      <c r="L106" s="1">
        <f t="shared" si="16"/>
        <v>23</v>
      </c>
    </row>
    <row r="107" spans="1:17" x14ac:dyDescent="0.2">
      <c r="A107">
        <v>42</v>
      </c>
      <c r="B107">
        <v>3</v>
      </c>
      <c r="E107" s="1">
        <f t="shared" si="17"/>
        <v>75</v>
      </c>
      <c r="F107" s="140">
        <f t="shared" si="14"/>
        <v>25</v>
      </c>
      <c r="I107" s="1">
        <f t="shared" si="15"/>
        <v>0</v>
      </c>
      <c r="L107" s="1">
        <f t="shared" si="16"/>
        <v>31</v>
      </c>
    </row>
    <row r="108" spans="1:17" x14ac:dyDescent="0.2">
      <c r="A108">
        <v>42</v>
      </c>
      <c r="B108">
        <v>3</v>
      </c>
      <c r="E108" s="1">
        <f t="shared" si="17"/>
        <v>62</v>
      </c>
      <c r="F108" s="140">
        <f t="shared" si="14"/>
        <v>19</v>
      </c>
      <c r="I108" s="1">
        <f t="shared" si="15"/>
        <v>0</v>
      </c>
      <c r="L108" s="1">
        <f t="shared" si="16"/>
        <v>26</v>
      </c>
    </row>
    <row r="109" spans="1:17" x14ac:dyDescent="0.2">
      <c r="A109">
        <v>42</v>
      </c>
      <c r="B109">
        <v>7</v>
      </c>
      <c r="E109" s="50">
        <f t="shared" ref="E109:E118" si="18">C10-E63</f>
        <v>5</v>
      </c>
      <c r="F109" s="140">
        <f t="shared" ref="F109:F118" si="19">B10-F63</f>
        <v>3</v>
      </c>
      <c r="I109" s="1">
        <f t="shared" ref="I109:I118" si="20">E10-I63</f>
        <v>1</v>
      </c>
      <c r="L109" s="1">
        <f t="shared" ref="L109:L118" si="21">D10-L63</f>
        <v>2</v>
      </c>
    </row>
    <row r="110" spans="1:17" x14ac:dyDescent="0.2">
      <c r="A110">
        <v>42</v>
      </c>
      <c r="B110">
        <v>7</v>
      </c>
      <c r="E110" s="50">
        <f t="shared" si="18"/>
        <v>7</v>
      </c>
      <c r="F110" s="140">
        <f t="shared" si="19"/>
        <v>4</v>
      </c>
      <c r="I110" s="1">
        <f t="shared" si="20"/>
        <v>1</v>
      </c>
      <c r="L110" s="1">
        <f t="shared" si="21"/>
        <v>2</v>
      </c>
    </row>
    <row r="111" spans="1:17" x14ac:dyDescent="0.2">
      <c r="A111">
        <v>42</v>
      </c>
      <c r="B111">
        <v>7</v>
      </c>
      <c r="E111" s="50">
        <f t="shared" si="18"/>
        <v>6</v>
      </c>
      <c r="F111" s="140">
        <f t="shared" si="19"/>
        <v>4</v>
      </c>
      <c r="I111" s="1">
        <f t="shared" si="20"/>
        <v>1</v>
      </c>
      <c r="L111" s="1">
        <f t="shared" si="21"/>
        <v>2</v>
      </c>
    </row>
    <row r="112" spans="1:17" x14ac:dyDescent="0.2">
      <c r="A112">
        <v>42</v>
      </c>
      <c r="B112">
        <v>7</v>
      </c>
      <c r="E112" s="50">
        <f t="shared" si="18"/>
        <v>6</v>
      </c>
      <c r="F112" s="140">
        <f t="shared" si="19"/>
        <v>2</v>
      </c>
      <c r="I112" s="1">
        <f t="shared" si="20"/>
        <v>1</v>
      </c>
      <c r="L112" s="1">
        <f t="shared" si="21"/>
        <v>2</v>
      </c>
    </row>
    <row r="113" spans="1:12" x14ac:dyDescent="0.2">
      <c r="A113">
        <v>42</v>
      </c>
      <c r="B113">
        <v>7</v>
      </c>
      <c r="E113" s="50">
        <f t="shared" si="18"/>
        <v>7</v>
      </c>
      <c r="F113" s="140">
        <f t="shared" si="19"/>
        <v>4</v>
      </c>
      <c r="I113" s="1">
        <f t="shared" si="20"/>
        <v>1</v>
      </c>
      <c r="L113" s="1">
        <f t="shared" si="21"/>
        <v>2</v>
      </c>
    </row>
    <row r="114" spans="1:12" x14ac:dyDescent="0.2">
      <c r="A114">
        <v>42</v>
      </c>
      <c r="B114">
        <v>7</v>
      </c>
      <c r="E114" s="50">
        <f t="shared" si="18"/>
        <v>6</v>
      </c>
      <c r="F114" s="140">
        <f t="shared" si="19"/>
        <v>2</v>
      </c>
      <c r="I114" s="1">
        <f t="shared" si="20"/>
        <v>1</v>
      </c>
      <c r="L114" s="1">
        <f t="shared" si="21"/>
        <v>2</v>
      </c>
    </row>
    <row r="115" spans="1:12" x14ac:dyDescent="0.2">
      <c r="A115">
        <v>42</v>
      </c>
      <c r="B115">
        <v>7</v>
      </c>
      <c r="E115" s="50">
        <f t="shared" si="18"/>
        <v>6</v>
      </c>
      <c r="F115" s="140">
        <f t="shared" si="19"/>
        <v>3</v>
      </c>
      <c r="I115" s="1">
        <f t="shared" si="20"/>
        <v>1</v>
      </c>
      <c r="L115" s="1">
        <f t="shared" si="21"/>
        <v>2</v>
      </c>
    </row>
    <row r="116" spans="1:12" x14ac:dyDescent="0.2">
      <c r="A116">
        <v>42</v>
      </c>
      <c r="B116">
        <v>7</v>
      </c>
      <c r="E116" s="50">
        <f t="shared" si="18"/>
        <v>7</v>
      </c>
      <c r="F116" s="140">
        <f t="shared" si="19"/>
        <v>2</v>
      </c>
      <c r="I116" s="1">
        <f t="shared" si="20"/>
        <v>1</v>
      </c>
      <c r="L116" s="1">
        <f t="shared" si="21"/>
        <v>2</v>
      </c>
    </row>
    <row r="117" spans="1:12" x14ac:dyDescent="0.2">
      <c r="A117">
        <v>42</v>
      </c>
      <c r="B117">
        <v>7</v>
      </c>
      <c r="E117" s="50">
        <f t="shared" si="18"/>
        <v>6</v>
      </c>
      <c r="F117" s="140">
        <f t="shared" si="19"/>
        <v>2</v>
      </c>
      <c r="I117" s="1">
        <f t="shared" si="20"/>
        <v>1</v>
      </c>
      <c r="L117" s="1">
        <f t="shared" si="21"/>
        <v>2</v>
      </c>
    </row>
    <row r="118" spans="1:12" x14ac:dyDescent="0.2">
      <c r="A118">
        <v>42</v>
      </c>
      <c r="B118">
        <v>7</v>
      </c>
      <c r="E118" s="50">
        <f t="shared" si="18"/>
        <v>7</v>
      </c>
      <c r="F118" s="140">
        <f t="shared" si="19"/>
        <v>3</v>
      </c>
      <c r="I118" s="1">
        <f t="shared" si="20"/>
        <v>1</v>
      </c>
      <c r="L118" s="1">
        <f t="shared" si="21"/>
        <v>2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3</v>
      </c>
      <c r="F123" s="140">
        <f>B20-F77</f>
        <v>2</v>
      </c>
      <c r="I123" s="1">
        <f>E20-I77</f>
        <v>2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3</v>
      </c>
      <c r="F124" s="140">
        <f>B21-F78</f>
        <v>4</v>
      </c>
      <c r="I124" s="1">
        <f>E21-I78</f>
        <v>0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3</v>
      </c>
      <c r="F125" s="140">
        <f>B22-F79</f>
        <v>3</v>
      </c>
      <c r="I125" s="1">
        <f>E22-I79</f>
        <v>1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3</v>
      </c>
      <c r="F126" s="140">
        <f t="shared" ref="F126:F138" si="23">I10-F80</f>
        <v>3</v>
      </c>
      <c r="I126" s="1">
        <f t="shared" ref="I126:I138" si="24">L10-I80</f>
        <v>0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4</v>
      </c>
      <c r="F127" s="140">
        <f t="shared" si="23"/>
        <v>3</v>
      </c>
      <c r="I127" s="1">
        <f t="shared" si="24"/>
        <v>0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3</v>
      </c>
      <c r="F128" s="140">
        <f t="shared" si="23"/>
        <v>2</v>
      </c>
      <c r="I128" s="1">
        <f t="shared" si="24"/>
        <v>3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3</v>
      </c>
      <c r="F129" s="140">
        <f t="shared" si="23"/>
        <v>3</v>
      </c>
      <c r="I129" s="1">
        <f t="shared" si="24"/>
        <v>2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3</v>
      </c>
      <c r="F130" s="140">
        <f t="shared" si="23"/>
        <v>2</v>
      </c>
      <c r="I130" s="1">
        <f t="shared" si="24"/>
        <v>1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3</v>
      </c>
      <c r="F131" s="140">
        <f t="shared" si="23"/>
        <v>3</v>
      </c>
      <c r="I131" s="1">
        <f t="shared" si="24"/>
        <v>2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3</v>
      </c>
      <c r="F132" s="140">
        <f t="shared" si="23"/>
        <v>2</v>
      </c>
      <c r="I132" s="1">
        <f t="shared" si="24"/>
        <v>1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4</v>
      </c>
      <c r="F133" s="140">
        <f t="shared" si="23"/>
        <v>3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3</v>
      </c>
      <c r="F134" s="140">
        <f t="shared" si="23"/>
        <v>3</v>
      </c>
      <c r="I134" s="1">
        <f t="shared" si="24"/>
        <v>1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3</v>
      </c>
      <c r="F135" s="140">
        <f t="shared" si="23"/>
        <v>3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3</v>
      </c>
      <c r="F136" s="140">
        <f t="shared" si="23"/>
        <v>2</v>
      </c>
      <c r="I136" s="1">
        <f t="shared" si="24"/>
        <v>1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3</v>
      </c>
      <c r="F137" s="140">
        <f t="shared" si="23"/>
        <v>3</v>
      </c>
      <c r="I137" s="1">
        <f t="shared" si="24"/>
        <v>1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4</v>
      </c>
      <c r="F138" s="140">
        <f t="shared" si="23"/>
        <v>3</v>
      </c>
      <c r="I138" s="1">
        <f t="shared" si="24"/>
        <v>4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5</v>
      </c>
      <c r="F143" s="140">
        <f t="shared" ref="F143:F154" si="27">P10-F97</f>
        <v>1</v>
      </c>
      <c r="I143" s="1">
        <f t="shared" ref="I143:I154" si="28">S10-I97</f>
        <v>0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5</v>
      </c>
      <c r="F144" s="140">
        <f t="shared" si="27"/>
        <v>2</v>
      </c>
      <c r="I144" s="1">
        <f t="shared" si="28"/>
        <v>1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3</v>
      </c>
      <c r="F145" s="140">
        <f t="shared" si="27"/>
        <v>2</v>
      </c>
      <c r="I145" s="1">
        <f t="shared" si="28"/>
        <v>1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3</v>
      </c>
      <c r="F146" s="140">
        <f t="shared" si="27"/>
        <v>2</v>
      </c>
      <c r="I146" s="1">
        <f t="shared" si="28"/>
        <v>1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3</v>
      </c>
      <c r="F147" s="140">
        <f t="shared" si="27"/>
        <v>2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3</v>
      </c>
      <c r="F148" s="140">
        <f t="shared" si="27"/>
        <v>1</v>
      </c>
      <c r="I148" s="1">
        <f t="shared" si="28"/>
        <v>1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3</v>
      </c>
      <c r="F149" s="140">
        <f t="shared" si="27"/>
        <v>1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4</v>
      </c>
      <c r="F150" s="140">
        <f t="shared" si="27"/>
        <v>2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4</v>
      </c>
      <c r="F151" s="140">
        <f t="shared" si="27"/>
        <v>2</v>
      </c>
      <c r="I151" s="1">
        <f t="shared" si="28"/>
        <v>1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5</v>
      </c>
      <c r="F152" s="140">
        <f t="shared" si="27"/>
        <v>2</v>
      </c>
      <c r="I152" s="1">
        <f t="shared" si="28"/>
        <v>1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5</v>
      </c>
      <c r="F153" s="140">
        <f t="shared" si="27"/>
        <v>3</v>
      </c>
      <c r="I153" s="1">
        <f t="shared" si="28"/>
        <v>2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5</v>
      </c>
      <c r="F154" s="140">
        <f t="shared" si="27"/>
        <v>2</v>
      </c>
      <c r="I154" s="1">
        <f t="shared" si="28"/>
        <v>1</v>
      </c>
      <c r="L154" s="1">
        <f t="shared" si="29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W22" sqref="W22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80" t="s">
        <v>54</v>
      </c>
      <c r="B5" s="180"/>
      <c r="C5" s="180"/>
      <c r="D5" s="28"/>
      <c r="E5" s="178" t="str">
        <f>'G-1'!E4:H4</f>
        <v>DE OBRA</v>
      </c>
      <c r="F5" s="178"/>
      <c r="G5" s="178"/>
      <c r="H5" s="178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72" t="s">
        <v>56</v>
      </c>
      <c r="B6" s="172"/>
      <c r="C6" s="172"/>
      <c r="D6" s="178" t="s">
        <v>94</v>
      </c>
      <c r="E6" s="178"/>
      <c r="F6" s="178"/>
      <c r="G6" s="178"/>
      <c r="H6" s="178"/>
      <c r="I6" s="172" t="s">
        <v>53</v>
      </c>
      <c r="J6" s="172"/>
      <c r="K6" s="172"/>
      <c r="L6" s="179">
        <f>'G-1'!L5:N5</f>
        <v>5354</v>
      </c>
      <c r="M6" s="179"/>
      <c r="N6" s="179"/>
      <c r="O6" s="14"/>
      <c r="P6" s="172" t="s">
        <v>58</v>
      </c>
      <c r="Q6" s="172"/>
      <c r="R6" s="172"/>
      <c r="S6" s="174">
        <f>'G-1'!S6:U6</f>
        <v>43857</v>
      </c>
      <c r="T6" s="174"/>
      <c r="U6" s="174"/>
    </row>
    <row r="7" spans="1:28" ht="7.5" customHeight="1" x14ac:dyDescent="0.2">
      <c r="A7" s="15"/>
      <c r="B7" s="13"/>
      <c r="C7" s="13"/>
      <c r="D7" s="13"/>
      <c r="E7" s="173"/>
      <c r="F7" s="173"/>
      <c r="G7" s="173"/>
      <c r="H7" s="173"/>
      <c r="I7" s="173"/>
      <c r="J7" s="173"/>
      <c r="K7" s="173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61" t="s">
        <v>36</v>
      </c>
      <c r="B8" s="158" t="s">
        <v>34</v>
      </c>
      <c r="C8" s="159"/>
      <c r="D8" s="159"/>
      <c r="E8" s="160"/>
      <c r="F8" s="161" t="s">
        <v>35</v>
      </c>
      <c r="G8" s="161" t="s">
        <v>37</v>
      </c>
      <c r="H8" s="161" t="s">
        <v>36</v>
      </c>
      <c r="I8" s="158" t="s">
        <v>34</v>
      </c>
      <c r="J8" s="159"/>
      <c r="K8" s="159"/>
      <c r="L8" s="160"/>
      <c r="M8" s="161" t="s">
        <v>35</v>
      </c>
      <c r="N8" s="161" t="s">
        <v>37</v>
      </c>
      <c r="O8" s="161" t="s">
        <v>36</v>
      </c>
      <c r="P8" s="158" t="s">
        <v>34</v>
      </c>
      <c r="Q8" s="159"/>
      <c r="R8" s="159"/>
      <c r="S8" s="160"/>
      <c r="T8" s="161" t="s">
        <v>35</v>
      </c>
      <c r="U8" s="161" t="s">
        <v>37</v>
      </c>
      <c r="AB8" s="3"/>
    </row>
    <row r="9" spans="1:28" ht="12" customHeight="1" x14ac:dyDescent="0.2">
      <c r="A9" s="162"/>
      <c r="B9" s="17" t="s">
        <v>52</v>
      </c>
      <c r="C9" s="17" t="s">
        <v>0</v>
      </c>
      <c r="D9" s="17" t="s">
        <v>2</v>
      </c>
      <c r="E9" s="18" t="s">
        <v>3</v>
      </c>
      <c r="F9" s="162"/>
      <c r="G9" s="162"/>
      <c r="H9" s="162"/>
      <c r="I9" s="19" t="s">
        <v>52</v>
      </c>
      <c r="J9" s="19" t="s">
        <v>0</v>
      </c>
      <c r="K9" s="17" t="s">
        <v>2</v>
      </c>
      <c r="L9" s="18" t="s">
        <v>3</v>
      </c>
      <c r="M9" s="162"/>
      <c r="N9" s="162"/>
      <c r="O9" s="162"/>
      <c r="P9" s="19" t="s">
        <v>52</v>
      </c>
      <c r="Q9" s="19" t="s">
        <v>0</v>
      </c>
      <c r="R9" s="17" t="s">
        <v>2</v>
      </c>
      <c r="S9" s="18" t="s">
        <v>3</v>
      </c>
      <c r="T9" s="162"/>
      <c r="U9" s="162"/>
      <c r="AB9" s="3"/>
    </row>
    <row r="10" spans="1:28" ht="24" customHeight="1" x14ac:dyDescent="0.2">
      <c r="A10" s="20" t="s">
        <v>11</v>
      </c>
      <c r="B10" s="48">
        <f>'G-1'!B10+'G-3'!B10+'G-13'!B10+'G-2'!B10+'G-4'!B10</f>
        <v>133</v>
      </c>
      <c r="C10" s="48">
        <f>'G-1'!C10+'G-3'!C10+'G-13'!C10+'G-2'!C10+'G-4'!C10</f>
        <v>532</v>
      </c>
      <c r="D10" s="48">
        <f>'G-1'!D10+'G-3'!D10+'G-13'!D10+'G-2'!D10+'G-4'!D10</f>
        <v>94</v>
      </c>
      <c r="E10" s="48">
        <f>'G-1'!E10+'G-3'!E10+'G-13'!E10+'G-2'!E10+'G-4'!E10</f>
        <v>11</v>
      </c>
      <c r="F10" s="8">
        <f t="shared" ref="F10:F22" si="0">B10*0.5+C10*1+D10*2+E10*2.5</f>
        <v>814</v>
      </c>
      <c r="G10" s="4"/>
      <c r="H10" s="21" t="s">
        <v>4</v>
      </c>
      <c r="I10" s="48">
        <f>'G-1'!I10+'G-3'!I10+'G-13'!I10+'G-2'!I10+'G-4'!I10</f>
        <v>140</v>
      </c>
      <c r="J10" s="48">
        <f>'G-1'!J10+'G-3'!J10+'G-13'!J10+'G-2'!J10+'G-4'!J10</f>
        <v>516</v>
      </c>
      <c r="K10" s="48">
        <f>'G-1'!K10+'G-3'!K10+'G-13'!K10+'G-2'!K10+'G-4'!K10</f>
        <v>111</v>
      </c>
      <c r="L10" s="48">
        <f>'G-1'!L10+'G-3'!L10+'G-13'!L10+'G-2'!L10+'G-4'!L10</f>
        <v>7</v>
      </c>
      <c r="M10" s="8">
        <f t="shared" ref="M10:M22" si="1">I10*0.5+J10*1+K10*2+L10*2.5</f>
        <v>825.5</v>
      </c>
      <c r="N10" s="11">
        <f>F20+F21+F22+M10</f>
        <v>3096</v>
      </c>
      <c r="O10" s="21" t="s">
        <v>43</v>
      </c>
      <c r="P10" s="48">
        <f>'G-1'!P10+'G-3'!P10+'G-13'!P10+'G-2'!P10+'G-4'!P10</f>
        <v>122</v>
      </c>
      <c r="Q10" s="48">
        <f>'G-1'!Q10+'G-3'!Q10+'G-13'!Q10+'G-2'!Q10+'G-4'!Q10</f>
        <v>479</v>
      </c>
      <c r="R10" s="48">
        <f>'G-1'!R10+'G-3'!R10+'G-13'!R10+'G-2'!R10+'G-4'!R10</f>
        <v>97</v>
      </c>
      <c r="S10" s="48">
        <f>'G-1'!S10+'G-3'!S10+'G-13'!S10+'G-2'!S10+'G-4'!S10</f>
        <v>6</v>
      </c>
      <c r="T10" s="8">
        <f t="shared" ref="T10:T21" si="2">P10*0.5+Q10*1+R10*2+S10*2.5</f>
        <v>749</v>
      </c>
      <c r="U10" s="12"/>
      <c r="W10" s="1"/>
      <c r="X10" s="1"/>
      <c r="Y10" s="1" t="s">
        <v>80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'G-1'!B11+'G-3'!B11+'G-13'!B11+'G-2'!B11+'G-4'!B11</f>
        <v>168</v>
      </c>
      <c r="C11" s="48">
        <f>'G-1'!C11+'G-3'!C11+'G-13'!C11+'G-2'!C11+'G-4'!C11</f>
        <v>621</v>
      </c>
      <c r="D11" s="48">
        <f>'G-1'!D11+'G-3'!D11+'G-13'!D11+'G-2'!D11+'G-4'!D11</f>
        <v>111</v>
      </c>
      <c r="E11" s="48">
        <f>'G-1'!E11+'G-3'!E11+'G-13'!E11+'G-2'!E11+'G-4'!E11</f>
        <v>7</v>
      </c>
      <c r="F11" s="8">
        <f t="shared" si="0"/>
        <v>944.5</v>
      </c>
      <c r="G11" s="4"/>
      <c r="H11" s="21" t="s">
        <v>5</v>
      </c>
      <c r="I11" s="48">
        <f>'G-1'!I11+'G-3'!I11+'G-13'!I11+'G-2'!I11+'G-4'!I11</f>
        <v>132</v>
      </c>
      <c r="J11" s="48">
        <f>'G-1'!J11+'G-3'!J11+'G-13'!J11+'G-2'!J11+'G-4'!J11</f>
        <v>493</v>
      </c>
      <c r="K11" s="48">
        <f>'G-1'!K11+'G-3'!K11+'G-13'!K11+'G-2'!K11+'G-4'!K11</f>
        <v>110</v>
      </c>
      <c r="L11" s="48">
        <f>'G-1'!L11+'G-3'!L11+'G-13'!L11+'G-2'!L11+'G-4'!L11</f>
        <v>11</v>
      </c>
      <c r="M11" s="8">
        <f t="shared" si="1"/>
        <v>806.5</v>
      </c>
      <c r="N11" s="11">
        <f>F21+F22+M10+M11</f>
        <v>3185</v>
      </c>
      <c r="O11" s="21" t="s">
        <v>44</v>
      </c>
      <c r="P11" s="48">
        <f>'G-1'!P11+'G-3'!P11+'G-13'!P11+'G-2'!P11+'G-4'!P11</f>
        <v>122</v>
      </c>
      <c r="Q11" s="48">
        <f>'G-1'!Q11+'G-3'!Q11+'G-13'!Q11+'G-2'!Q11+'G-4'!Q11</f>
        <v>463</v>
      </c>
      <c r="R11" s="48">
        <f>'G-1'!R11+'G-3'!R11+'G-13'!R11+'G-2'!R11+'G-4'!R11</f>
        <v>96</v>
      </c>
      <c r="S11" s="48">
        <f>'G-1'!S11+'G-3'!S11+'G-13'!S11+'G-2'!S11+'G-4'!S11</f>
        <v>11</v>
      </c>
      <c r="T11" s="8">
        <f t="shared" si="2"/>
        <v>743.5</v>
      </c>
      <c r="U11" s="4"/>
      <c r="W11" s="1"/>
      <c r="X11" s="1"/>
      <c r="Y11" s="1" t="s">
        <v>83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'G-1'!B12+'G-3'!B12+'G-13'!B12+'G-2'!B12+'G-4'!B12</f>
        <v>155</v>
      </c>
      <c r="C12" s="48">
        <f>'G-1'!C12+'G-3'!C12+'G-13'!C12+'G-2'!C12+'G-4'!C12</f>
        <v>643</v>
      </c>
      <c r="D12" s="48">
        <f>'G-1'!D12+'G-3'!D12+'G-13'!D12+'G-2'!D12+'G-4'!D12</f>
        <v>114</v>
      </c>
      <c r="E12" s="48">
        <f>'G-1'!E12+'G-3'!E12+'G-13'!E12+'G-2'!E12+'G-4'!E12</f>
        <v>11</v>
      </c>
      <c r="F12" s="8">
        <f t="shared" si="0"/>
        <v>976</v>
      </c>
      <c r="G12" s="4"/>
      <c r="H12" s="21" t="s">
        <v>6</v>
      </c>
      <c r="I12" s="48">
        <f>'G-1'!I12+'G-3'!I12+'G-13'!I12+'G-2'!I12+'G-4'!I12</f>
        <v>136</v>
      </c>
      <c r="J12" s="48">
        <f>'G-1'!J12+'G-3'!J12+'G-13'!J12+'G-2'!J12+'G-4'!J12</f>
        <v>461</v>
      </c>
      <c r="K12" s="48">
        <f>'G-1'!K12+'G-3'!K12+'G-13'!K12+'G-2'!K12+'G-4'!K12</f>
        <v>92</v>
      </c>
      <c r="L12" s="48">
        <f>'G-1'!L12+'G-3'!L12+'G-13'!L12+'G-2'!L12+'G-4'!L12</f>
        <v>12</v>
      </c>
      <c r="M12" s="8">
        <f t="shared" si="1"/>
        <v>743</v>
      </c>
      <c r="N12" s="4">
        <f>F22+M10+M11+M12</f>
        <v>3161.5</v>
      </c>
      <c r="O12" s="21" t="s">
        <v>32</v>
      </c>
      <c r="P12" s="48">
        <f>'G-1'!P12+'G-3'!P12+'G-13'!P12+'G-2'!P12+'G-4'!P12</f>
        <v>152</v>
      </c>
      <c r="Q12" s="48">
        <f>'G-1'!Q12+'G-3'!Q12+'G-13'!Q12+'G-2'!Q12+'G-4'!Q12</f>
        <v>473</v>
      </c>
      <c r="R12" s="48">
        <f>'G-1'!R12+'G-3'!R12+'G-13'!R12+'G-2'!R12+'G-4'!R12</f>
        <v>101</v>
      </c>
      <c r="S12" s="48">
        <f>'G-1'!S12+'G-3'!S12+'G-13'!S12+'G-2'!S12+'G-4'!S12</f>
        <v>3</v>
      </c>
      <c r="T12" s="8">
        <f t="shared" si="2"/>
        <v>758.5</v>
      </c>
      <c r="U12" s="4"/>
      <c r="W12" s="1"/>
      <c r="X12" s="1"/>
      <c r="Y12" s="1" t="s">
        <v>86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'G-1'!B13+'G-3'!B13+'G-13'!B13+'G-2'!B13+'G-4'!B13</f>
        <v>131</v>
      </c>
      <c r="C13" s="48">
        <f>'G-1'!C13+'G-3'!C13+'G-13'!C13+'G-2'!C13+'G-4'!C13</f>
        <v>597</v>
      </c>
      <c r="D13" s="48">
        <f>'G-1'!D13+'G-3'!D13+'G-13'!D13+'G-2'!D13+'G-4'!D13</f>
        <v>120</v>
      </c>
      <c r="E13" s="48">
        <f>'G-1'!E13+'G-3'!E13+'G-13'!E13+'G-2'!E13+'G-4'!E13</f>
        <v>15</v>
      </c>
      <c r="F13" s="8">
        <f t="shared" si="0"/>
        <v>940</v>
      </c>
      <c r="G13" s="4">
        <f t="shared" ref="G13:G19" si="3">F10+F11+F12+F13</f>
        <v>3674.5</v>
      </c>
      <c r="H13" s="21" t="s">
        <v>7</v>
      </c>
      <c r="I13" s="48">
        <f>'G-1'!I13+'G-3'!I13+'G-13'!I13+'G-2'!I13+'G-4'!I13</f>
        <v>128</v>
      </c>
      <c r="J13" s="48">
        <f>'G-1'!J13+'G-3'!J13+'G-13'!J13+'G-2'!J13+'G-4'!J13</f>
        <v>492</v>
      </c>
      <c r="K13" s="48">
        <f>'G-1'!K13+'G-3'!K13+'G-13'!K13+'G-2'!K13+'G-4'!K13</f>
        <v>106</v>
      </c>
      <c r="L13" s="48">
        <f>'G-1'!L13+'G-3'!L13+'G-13'!L13+'G-2'!L13+'G-4'!L13</f>
        <v>9</v>
      </c>
      <c r="M13" s="8">
        <f t="shared" si="1"/>
        <v>790.5</v>
      </c>
      <c r="N13" s="4">
        <f t="shared" ref="N13:N18" si="4">M10+M11+M12+M13</f>
        <v>3165.5</v>
      </c>
      <c r="O13" s="21" t="s">
        <v>33</v>
      </c>
      <c r="P13" s="48">
        <f>'G-1'!P13+'G-3'!P13+'G-13'!P13+'G-2'!P13+'G-4'!P13</f>
        <v>166</v>
      </c>
      <c r="Q13" s="48">
        <f>'G-1'!Q13+'G-3'!Q13+'G-13'!Q13+'G-2'!Q13+'G-4'!Q13</f>
        <v>506</v>
      </c>
      <c r="R13" s="48">
        <f>'G-1'!R13+'G-3'!R13+'G-13'!R13+'G-2'!R13+'G-4'!R13</f>
        <v>102</v>
      </c>
      <c r="S13" s="48">
        <f>'G-1'!S13+'G-3'!S13+'G-13'!S13+'G-2'!S13+'G-4'!S13</f>
        <v>7</v>
      </c>
      <c r="T13" s="8">
        <f t="shared" si="2"/>
        <v>810.5</v>
      </c>
      <c r="U13" s="4">
        <f t="shared" ref="U13:U21" si="5">T10+T11+T12+T13</f>
        <v>3061.5</v>
      </c>
      <c r="W13" s="1" t="s">
        <v>82</v>
      </c>
      <c r="X13" s="50">
        <v>4404.5</v>
      </c>
      <c r="Y13" s="1" t="s">
        <v>77</v>
      </c>
      <c r="Z13" s="50">
        <v>4135</v>
      </c>
      <c r="AA13" s="1" t="s">
        <v>78</v>
      </c>
      <c r="AB13" s="50">
        <v>5257</v>
      </c>
    </row>
    <row r="14" spans="1:28" ht="24" customHeight="1" x14ac:dyDescent="0.2">
      <c r="A14" s="20" t="s">
        <v>21</v>
      </c>
      <c r="B14" s="48">
        <f>'G-1'!B14+'G-3'!B14+'G-13'!B14+'G-2'!B14+'G-4'!B14</f>
        <v>123</v>
      </c>
      <c r="C14" s="48">
        <f>'G-1'!C14+'G-3'!C14+'G-13'!C14+'G-2'!C14+'G-4'!C14</f>
        <v>562</v>
      </c>
      <c r="D14" s="48">
        <f>'G-1'!D14+'G-3'!D14+'G-13'!D14+'G-2'!D14+'G-4'!D14</f>
        <v>140</v>
      </c>
      <c r="E14" s="48">
        <f>'G-1'!E14+'G-3'!E14+'G-13'!E14+'G-2'!E14+'G-4'!E14</f>
        <v>12</v>
      </c>
      <c r="F14" s="8">
        <f t="shared" si="0"/>
        <v>933.5</v>
      </c>
      <c r="G14" s="4">
        <f t="shared" si="3"/>
        <v>3794</v>
      </c>
      <c r="H14" s="21" t="s">
        <v>9</v>
      </c>
      <c r="I14" s="48">
        <f>'G-1'!I14+'G-3'!I14+'G-13'!I14+'G-2'!I14+'G-4'!I14</f>
        <v>124</v>
      </c>
      <c r="J14" s="48">
        <f>'G-1'!J14+'G-3'!J14+'G-13'!J14+'G-2'!J14+'G-4'!J14</f>
        <v>419</v>
      </c>
      <c r="K14" s="48">
        <f>'G-1'!K14+'G-3'!K14+'G-13'!K14+'G-2'!K14+'G-4'!K14</f>
        <v>108</v>
      </c>
      <c r="L14" s="48">
        <f>'G-1'!L14+'G-3'!L14+'G-13'!L14+'G-2'!L14+'G-4'!L14</f>
        <v>10</v>
      </c>
      <c r="M14" s="8">
        <f t="shared" si="1"/>
        <v>722</v>
      </c>
      <c r="N14" s="4">
        <f t="shared" si="4"/>
        <v>3062</v>
      </c>
      <c r="O14" s="21" t="s">
        <v>29</v>
      </c>
      <c r="P14" s="48">
        <f>'G-1'!P14+'G-3'!P14+'G-13'!P14+'G-2'!P14+'G-4'!P14</f>
        <v>170</v>
      </c>
      <c r="Q14" s="48">
        <f>'G-1'!Q14+'G-3'!Q14+'G-13'!Q14+'G-2'!Q14+'G-4'!Q14</f>
        <v>488</v>
      </c>
      <c r="R14" s="48">
        <f>'G-1'!R14+'G-3'!R14+'G-13'!R14+'G-2'!R14+'G-4'!R14</f>
        <v>112</v>
      </c>
      <c r="S14" s="48">
        <f>'G-1'!S14+'G-3'!S14+'G-13'!S14+'G-2'!S14+'G-4'!S14</f>
        <v>11</v>
      </c>
      <c r="T14" s="8">
        <f t="shared" si="2"/>
        <v>824.5</v>
      </c>
      <c r="U14" s="4">
        <f t="shared" si="5"/>
        <v>3137</v>
      </c>
      <c r="W14" s="1" t="s">
        <v>85</v>
      </c>
      <c r="X14" s="50">
        <v>4432.5</v>
      </c>
      <c r="Y14" s="1" t="s">
        <v>74</v>
      </c>
      <c r="Z14" s="50">
        <v>4637.5</v>
      </c>
      <c r="AA14" s="1" t="s">
        <v>72</v>
      </c>
      <c r="AB14" s="50">
        <v>5294</v>
      </c>
    </row>
    <row r="15" spans="1:28" ht="24" customHeight="1" x14ac:dyDescent="0.2">
      <c r="A15" s="20" t="s">
        <v>23</v>
      </c>
      <c r="B15" s="48">
        <f>'G-1'!B15+'G-3'!B15+'G-13'!B15+'G-2'!B15+'G-4'!B15</f>
        <v>93</v>
      </c>
      <c r="C15" s="48">
        <f>'G-1'!C15+'G-3'!C15+'G-13'!C15+'G-2'!C15+'G-4'!C15</f>
        <v>477</v>
      </c>
      <c r="D15" s="48">
        <f>'G-1'!D15+'G-3'!D15+'G-13'!D15+'G-2'!D15+'G-4'!D15</f>
        <v>101</v>
      </c>
      <c r="E15" s="48">
        <f>'G-1'!E15+'G-3'!E15+'G-13'!E15+'G-2'!E15+'G-4'!E15</f>
        <v>15</v>
      </c>
      <c r="F15" s="8">
        <f t="shared" si="0"/>
        <v>763</v>
      </c>
      <c r="G15" s="4">
        <f t="shared" si="3"/>
        <v>3612.5</v>
      </c>
      <c r="H15" s="21" t="s">
        <v>12</v>
      </c>
      <c r="I15" s="48">
        <f>'G-1'!I15+'G-3'!I15+'G-13'!I15+'G-2'!I15+'G-4'!I15</f>
        <v>123</v>
      </c>
      <c r="J15" s="48">
        <f>'G-1'!J15+'G-3'!J15+'G-13'!J15+'G-2'!J15+'G-4'!J15</f>
        <v>388</v>
      </c>
      <c r="K15" s="48">
        <f>'G-1'!K15+'G-3'!K15+'G-13'!K15+'G-2'!K15+'G-4'!K15</f>
        <v>102</v>
      </c>
      <c r="L15" s="48">
        <f>'G-1'!L15+'G-3'!L15+'G-13'!L15+'G-2'!L15+'G-4'!L15</f>
        <v>12</v>
      </c>
      <c r="M15" s="8">
        <f t="shared" si="1"/>
        <v>683.5</v>
      </c>
      <c r="N15" s="4">
        <f t="shared" si="4"/>
        <v>2939</v>
      </c>
      <c r="O15" s="20" t="s">
        <v>30</v>
      </c>
      <c r="P15" s="48">
        <f>'G-1'!P15+'G-3'!P15+'G-13'!P15+'G-2'!P15+'G-4'!P15</f>
        <v>161</v>
      </c>
      <c r="Q15" s="48">
        <f>'G-1'!Q15+'G-3'!Q15+'G-13'!Q15+'G-2'!Q15+'G-4'!Q15</f>
        <v>523</v>
      </c>
      <c r="R15" s="48">
        <f>'G-1'!R15+'G-3'!R15+'G-13'!R15+'G-2'!R15+'G-4'!R15</f>
        <v>94</v>
      </c>
      <c r="S15" s="48">
        <f>'G-1'!S15+'G-3'!S15+'G-13'!S15+'G-2'!S15+'G-4'!S15</f>
        <v>12</v>
      </c>
      <c r="T15" s="8">
        <f t="shared" si="2"/>
        <v>821.5</v>
      </c>
      <c r="U15" s="4">
        <f t="shared" si="5"/>
        <v>3215</v>
      </c>
      <c r="W15" s="1" t="s">
        <v>79</v>
      </c>
      <c r="X15" s="50">
        <v>4539</v>
      </c>
      <c r="Y15" s="1" t="s">
        <v>88</v>
      </c>
      <c r="Z15" s="50">
        <v>4671.5</v>
      </c>
      <c r="AA15" s="1" t="s">
        <v>75</v>
      </c>
      <c r="AB15" s="50">
        <v>5299</v>
      </c>
    </row>
    <row r="16" spans="1:28" ht="24" customHeight="1" x14ac:dyDescent="0.2">
      <c r="A16" s="20" t="s">
        <v>39</v>
      </c>
      <c r="B16" s="48">
        <f>'G-1'!B16+'G-3'!B16+'G-13'!B16+'G-2'!B16+'G-4'!B16</f>
        <v>130</v>
      </c>
      <c r="C16" s="48">
        <f>'G-1'!C16+'G-3'!C16+'G-13'!C16+'G-2'!C16+'G-4'!C16</f>
        <v>535</v>
      </c>
      <c r="D16" s="48">
        <f>'G-1'!D16+'G-3'!D16+'G-13'!D16+'G-2'!D16+'G-4'!D16</f>
        <v>110</v>
      </c>
      <c r="E16" s="48">
        <f>'G-1'!E16+'G-3'!E16+'G-13'!E16+'G-2'!E16+'G-4'!E16</f>
        <v>6</v>
      </c>
      <c r="F16" s="8">
        <f t="shared" si="0"/>
        <v>835</v>
      </c>
      <c r="G16" s="4">
        <f t="shared" si="3"/>
        <v>3471.5</v>
      </c>
      <c r="H16" s="21" t="s">
        <v>15</v>
      </c>
      <c r="I16" s="48">
        <f>'G-1'!I16+'G-3'!I16+'G-13'!I16+'G-2'!I16+'G-4'!I16</f>
        <v>119</v>
      </c>
      <c r="J16" s="48">
        <f>'G-1'!J16+'G-3'!J16+'G-13'!J16+'G-2'!J16+'G-4'!J16</f>
        <v>392</v>
      </c>
      <c r="K16" s="48">
        <f>'G-1'!K16+'G-3'!K16+'G-13'!K16+'G-2'!K16+'G-4'!K16</f>
        <v>89</v>
      </c>
      <c r="L16" s="48">
        <f>'G-1'!L16+'G-3'!L16+'G-13'!L16+'G-2'!L16+'G-4'!L16</f>
        <v>7</v>
      </c>
      <c r="M16" s="8">
        <f t="shared" si="1"/>
        <v>647</v>
      </c>
      <c r="N16" s="4">
        <f t="shared" si="4"/>
        <v>2843</v>
      </c>
      <c r="O16" s="21" t="s">
        <v>8</v>
      </c>
      <c r="P16" s="48">
        <f>'G-1'!P16+'G-3'!P16+'G-13'!P16+'G-2'!P16+'G-4'!P16</f>
        <v>156</v>
      </c>
      <c r="Q16" s="48">
        <f>'G-1'!Q16+'G-3'!Q16+'G-13'!Q16+'G-2'!Q16+'G-4'!Q16</f>
        <v>539</v>
      </c>
      <c r="R16" s="48">
        <f>'G-1'!R16+'G-3'!R16+'G-13'!R16+'G-2'!R16+'G-4'!R16</f>
        <v>110</v>
      </c>
      <c r="S16" s="48">
        <f>'G-1'!S16+'G-3'!S16+'G-13'!S16+'G-2'!S16+'G-4'!S16</f>
        <v>5</v>
      </c>
      <c r="T16" s="8">
        <f t="shared" si="2"/>
        <v>849.5</v>
      </c>
      <c r="U16" s="4">
        <f t="shared" si="5"/>
        <v>3306</v>
      </c>
      <c r="W16" s="1" t="s">
        <v>76</v>
      </c>
      <c r="X16" s="50">
        <v>4568.5</v>
      </c>
      <c r="Y16" s="1" t="s">
        <v>64</v>
      </c>
      <c r="Z16" s="50">
        <v>4928.5</v>
      </c>
      <c r="AA16" s="1" t="s">
        <v>69</v>
      </c>
      <c r="AB16" s="50">
        <v>5299.5</v>
      </c>
    </row>
    <row r="17" spans="1:28" ht="24" customHeight="1" x14ac:dyDescent="0.2">
      <c r="A17" s="20" t="s">
        <v>40</v>
      </c>
      <c r="B17" s="48">
        <f>'G-1'!B17+'G-3'!B17+'G-13'!B17+'G-2'!B17+'G-4'!B17</f>
        <v>128</v>
      </c>
      <c r="C17" s="48">
        <f>'G-1'!C17+'G-3'!C17+'G-13'!C17+'G-2'!C17+'G-4'!C17</f>
        <v>534</v>
      </c>
      <c r="D17" s="48">
        <f>'G-1'!D17+'G-3'!D17+'G-13'!D17+'G-2'!D17+'G-4'!D17</f>
        <v>107</v>
      </c>
      <c r="E17" s="48">
        <f>'G-1'!E17+'G-3'!E17+'G-13'!E17+'G-2'!E17+'G-4'!E17</f>
        <v>6</v>
      </c>
      <c r="F17" s="8">
        <f t="shared" si="0"/>
        <v>827</v>
      </c>
      <c r="G17" s="4">
        <f t="shared" si="3"/>
        <v>3358.5</v>
      </c>
      <c r="H17" s="21" t="s">
        <v>18</v>
      </c>
      <c r="I17" s="48">
        <f>'G-1'!I17+'G-3'!I17+'G-13'!I17+'G-2'!I17+'G-4'!I17</f>
        <v>115</v>
      </c>
      <c r="J17" s="48">
        <f>'G-1'!J17+'G-3'!J17+'G-13'!J17+'G-2'!J17+'G-4'!J17</f>
        <v>457</v>
      </c>
      <c r="K17" s="48">
        <f>'G-1'!K17+'G-3'!K17+'G-13'!K17+'G-2'!K17+'G-4'!K17</f>
        <v>86</v>
      </c>
      <c r="L17" s="48">
        <f>'G-1'!L17+'G-3'!L17+'G-13'!L17+'G-2'!L17+'G-4'!L17</f>
        <v>4</v>
      </c>
      <c r="M17" s="8">
        <f t="shared" si="1"/>
        <v>696.5</v>
      </c>
      <c r="N17" s="4">
        <f t="shared" si="4"/>
        <v>2749</v>
      </c>
      <c r="O17" s="21" t="s">
        <v>10</v>
      </c>
      <c r="P17" s="48">
        <f>'G-1'!P17+'G-3'!P17+'G-13'!P17+'G-2'!P17+'G-4'!P17</f>
        <v>188</v>
      </c>
      <c r="Q17" s="48">
        <f>'G-1'!Q17+'G-3'!Q17+'G-13'!Q17+'G-2'!Q17+'G-4'!Q17</f>
        <v>591</v>
      </c>
      <c r="R17" s="48">
        <f>'G-1'!R17+'G-3'!R17+'G-13'!R17+'G-2'!R17+'G-4'!R17</f>
        <v>118</v>
      </c>
      <c r="S17" s="48">
        <f>'G-1'!S17+'G-3'!S17+'G-13'!S17+'G-2'!S17+'G-4'!S17</f>
        <v>6</v>
      </c>
      <c r="T17" s="8">
        <f t="shared" si="2"/>
        <v>936</v>
      </c>
      <c r="U17" s="4">
        <f t="shared" si="5"/>
        <v>3431.5</v>
      </c>
      <c r="W17" s="1" t="s">
        <v>73</v>
      </c>
      <c r="X17" s="50">
        <v>4943.5</v>
      </c>
      <c r="Y17" s="1" t="s">
        <v>71</v>
      </c>
      <c r="Z17" s="50">
        <v>5119.5</v>
      </c>
      <c r="AA17" s="1" t="s">
        <v>81</v>
      </c>
      <c r="AB17" s="50">
        <v>5624.5</v>
      </c>
    </row>
    <row r="18" spans="1:28" ht="24" customHeight="1" x14ac:dyDescent="0.2">
      <c r="A18" s="20" t="s">
        <v>41</v>
      </c>
      <c r="B18" s="48">
        <f>'G-1'!B18+'G-3'!B18+'G-13'!B18+'G-2'!B18+'G-4'!B18</f>
        <v>121</v>
      </c>
      <c r="C18" s="48">
        <f>'G-1'!C18+'G-3'!C18+'G-13'!C18+'G-2'!C18+'G-4'!C18</f>
        <v>500</v>
      </c>
      <c r="D18" s="48">
        <f>'G-1'!D18+'G-3'!D18+'G-13'!D18+'G-2'!D18+'G-4'!D18</f>
        <v>112</v>
      </c>
      <c r="E18" s="48">
        <f>'G-1'!E18+'G-3'!E18+'G-13'!E18+'G-2'!E18+'G-4'!E18</f>
        <v>15</v>
      </c>
      <c r="F18" s="8">
        <f t="shared" si="0"/>
        <v>822</v>
      </c>
      <c r="G18" s="4">
        <f t="shared" si="3"/>
        <v>3247</v>
      </c>
      <c r="H18" s="21" t="s">
        <v>20</v>
      </c>
      <c r="I18" s="48">
        <f>'G-1'!I18+'G-3'!I18+'G-13'!I18+'G-2'!I18+'G-4'!I18</f>
        <v>127</v>
      </c>
      <c r="J18" s="48">
        <f>'G-1'!J18+'G-3'!J18+'G-13'!J18+'G-2'!J18+'G-4'!J18</f>
        <v>474</v>
      </c>
      <c r="K18" s="48">
        <f>'G-1'!K18+'G-3'!K18+'G-13'!K18+'G-2'!K18+'G-4'!K18</f>
        <v>110</v>
      </c>
      <c r="L18" s="48">
        <f>'G-1'!L18+'G-3'!L18+'G-13'!L18+'G-2'!L18+'G-4'!L18</f>
        <v>4</v>
      </c>
      <c r="M18" s="8">
        <f t="shared" si="1"/>
        <v>767.5</v>
      </c>
      <c r="N18" s="4">
        <f t="shared" si="4"/>
        <v>2794.5</v>
      </c>
      <c r="O18" s="21" t="s">
        <v>13</v>
      </c>
      <c r="P18" s="48">
        <f>'G-1'!P18+'G-3'!P18+'G-13'!P18+'G-2'!P18+'G-4'!P18</f>
        <v>218</v>
      </c>
      <c r="Q18" s="48">
        <f>'G-1'!Q18+'G-3'!Q18+'G-13'!Q18+'G-2'!Q18+'G-4'!Q18</f>
        <v>587</v>
      </c>
      <c r="R18" s="48">
        <f>'G-1'!R18+'G-3'!R18+'G-13'!R18+'G-2'!R18+'G-4'!R18</f>
        <v>116</v>
      </c>
      <c r="S18" s="48">
        <f>'G-1'!S18+'G-3'!S18+'G-13'!S18+'G-2'!S18+'G-4'!S18</f>
        <v>9</v>
      </c>
      <c r="T18" s="8">
        <f t="shared" si="2"/>
        <v>950.5</v>
      </c>
      <c r="U18" s="4">
        <f t="shared" si="5"/>
        <v>3557.5</v>
      </c>
      <c r="W18" s="1" t="s">
        <v>67</v>
      </c>
      <c r="X18" s="50">
        <v>5130.5</v>
      </c>
      <c r="Y18" s="1" t="s">
        <v>90</v>
      </c>
      <c r="Z18" s="50">
        <v>5219</v>
      </c>
      <c r="AA18" s="1" t="s">
        <v>91</v>
      </c>
      <c r="AB18" s="50">
        <v>5981.5</v>
      </c>
    </row>
    <row r="19" spans="1:28" ht="24" customHeight="1" thickBot="1" x14ac:dyDescent="0.25">
      <c r="A19" s="23" t="s">
        <v>42</v>
      </c>
      <c r="B19" s="49">
        <f>'G-1'!B19+'G-3'!B19+'G-13'!B19+'G-2'!B19+'G-4'!B19</f>
        <v>131</v>
      </c>
      <c r="C19" s="49">
        <f>'G-1'!C19+'G-3'!C19+'G-13'!C19+'G-2'!C19+'G-4'!C19</f>
        <v>513</v>
      </c>
      <c r="D19" s="49">
        <f>'G-1'!D19+'G-3'!D19+'G-13'!D19+'G-2'!D19+'G-4'!D19</f>
        <v>109</v>
      </c>
      <c r="E19" s="49">
        <f>'G-1'!E19+'G-3'!E19+'G-13'!E19+'G-2'!E19+'G-4'!E19</f>
        <v>6</v>
      </c>
      <c r="F19" s="9">
        <f t="shared" si="0"/>
        <v>811.5</v>
      </c>
      <c r="G19" s="5">
        <f t="shared" si="3"/>
        <v>3295.5</v>
      </c>
      <c r="H19" s="22" t="s">
        <v>22</v>
      </c>
      <c r="I19" s="48">
        <f>'G-1'!I19+'G-3'!I19+'G-13'!I19+'G-2'!I19+'G-4'!I19</f>
        <v>119</v>
      </c>
      <c r="J19" s="48">
        <f>'G-1'!J19+'G-3'!J19+'G-13'!J19+'G-2'!J19+'G-4'!J19</f>
        <v>531</v>
      </c>
      <c r="K19" s="48">
        <f>'G-1'!K19+'G-3'!K19+'G-13'!K19+'G-2'!K19+'G-4'!K19</f>
        <v>88</v>
      </c>
      <c r="L19" s="48">
        <f>'G-1'!L19+'G-3'!L19+'G-13'!L19+'G-2'!L19+'G-4'!L19</f>
        <v>2</v>
      </c>
      <c r="M19" s="8">
        <f t="shared" si="1"/>
        <v>771.5</v>
      </c>
      <c r="N19" s="4">
        <f>M16+M17+M18+M19</f>
        <v>2882.5</v>
      </c>
      <c r="O19" s="21" t="s">
        <v>16</v>
      </c>
      <c r="P19" s="48">
        <f>'G-1'!P19+'G-3'!P19+'G-13'!P19+'G-2'!P19+'G-4'!P19</f>
        <v>224</v>
      </c>
      <c r="Q19" s="48">
        <f>'G-1'!Q19+'G-3'!Q19+'G-13'!Q19+'G-2'!Q19+'G-4'!Q19</f>
        <v>586</v>
      </c>
      <c r="R19" s="48">
        <f>'G-1'!R19+'G-3'!R19+'G-13'!R19+'G-2'!R19+'G-4'!R19</f>
        <v>97</v>
      </c>
      <c r="S19" s="48">
        <f>'G-1'!S19+'G-3'!S19+'G-13'!S19+'G-2'!S19+'G-4'!S19</f>
        <v>6</v>
      </c>
      <c r="T19" s="8">
        <f t="shared" si="2"/>
        <v>907</v>
      </c>
      <c r="U19" s="4">
        <f t="shared" si="5"/>
        <v>3643</v>
      </c>
      <c r="W19" s="1" t="s">
        <v>70</v>
      </c>
      <c r="X19" s="50">
        <v>5188</v>
      </c>
      <c r="Y19" s="1" t="s">
        <v>65</v>
      </c>
      <c r="Z19" s="50">
        <v>5261</v>
      </c>
      <c r="AA19" s="1" t="s">
        <v>84</v>
      </c>
      <c r="AB19" s="50">
        <v>6005.5</v>
      </c>
    </row>
    <row r="20" spans="1:28" ht="24" customHeight="1" x14ac:dyDescent="0.2">
      <c r="A20" s="21" t="s">
        <v>27</v>
      </c>
      <c r="B20" s="47">
        <f>'G-1'!B20+'G-3'!B20+'G-13'!B20+'G-2'!B20+'G-4'!B20</f>
        <v>100</v>
      </c>
      <c r="C20" s="47">
        <f>'G-1'!C20+'G-3'!C20+'G-13'!C20+'G-2'!C20+'G-4'!C20</f>
        <v>420</v>
      </c>
      <c r="D20" s="47">
        <f>'G-1'!D20+'G-3'!D20+'G-13'!D20+'G-2'!D20+'G-4'!D20</f>
        <v>110</v>
      </c>
      <c r="E20" s="47">
        <f>'G-1'!E20+'G-3'!E20+'G-13'!E20+'G-2'!E20+'G-4'!E20</f>
        <v>11</v>
      </c>
      <c r="F20" s="10">
        <f t="shared" si="0"/>
        <v>717.5</v>
      </c>
      <c r="G20" s="37"/>
      <c r="H20" s="21" t="s">
        <v>24</v>
      </c>
      <c r="I20" s="47">
        <f>'G-1'!I20+'G-3'!I20+'G-13'!I20+'G-2'!I20+'G-4'!I20</f>
        <v>122</v>
      </c>
      <c r="J20" s="47">
        <f>'G-1'!J20+'G-3'!J20+'G-13'!J20+'G-2'!J20+'G-4'!J20</f>
        <v>565</v>
      </c>
      <c r="K20" s="47">
        <f>'G-1'!K20+'G-3'!K20+'G-13'!K20+'G-2'!K20+'G-4'!K20</f>
        <v>97</v>
      </c>
      <c r="L20" s="47">
        <f>'G-1'!L20+'G-3'!L20+'G-13'!L20+'G-2'!L20+'G-4'!L20</f>
        <v>7</v>
      </c>
      <c r="M20" s="10">
        <f t="shared" si="1"/>
        <v>837.5</v>
      </c>
      <c r="N20" s="4">
        <f>M17+M18+M19+M20</f>
        <v>3073</v>
      </c>
      <c r="O20" s="21" t="s">
        <v>45</v>
      </c>
      <c r="P20" s="47">
        <f>'G-1'!P20+'G-3'!P20+'G-13'!P20+'G-2'!P20+'G-4'!P20</f>
        <v>178</v>
      </c>
      <c r="Q20" s="47">
        <f>'G-1'!Q20+'G-3'!Q20+'G-13'!Q20+'G-2'!Q20+'G-4'!Q20</f>
        <v>609</v>
      </c>
      <c r="R20" s="47">
        <f>'G-1'!R20+'G-3'!R20+'G-13'!R20+'G-2'!R20+'G-4'!R20</f>
        <v>120</v>
      </c>
      <c r="S20" s="47">
        <f>'G-1'!S20+'G-3'!S20+'G-13'!S20+'G-2'!S20+'G-4'!S20</f>
        <v>3</v>
      </c>
      <c r="T20" s="10">
        <f t="shared" si="2"/>
        <v>945.5</v>
      </c>
      <c r="U20" s="4">
        <f t="shared" si="5"/>
        <v>3739</v>
      </c>
      <c r="W20" s="1"/>
      <c r="X20" s="1"/>
      <c r="Y20" s="1" t="s">
        <v>66</v>
      </c>
      <c r="Z20" s="50">
        <v>5266</v>
      </c>
      <c r="AA20" s="1" t="s">
        <v>87</v>
      </c>
      <c r="AB20" s="50">
        <v>6281</v>
      </c>
    </row>
    <row r="21" spans="1:28" ht="24" customHeight="1" thickBot="1" x14ac:dyDescent="0.25">
      <c r="A21" s="21" t="s">
        <v>28</v>
      </c>
      <c r="B21" s="48">
        <f>'G-1'!B21+'G-3'!B21+'G-13'!B21+'G-2'!B21+'G-4'!B21</f>
        <v>107</v>
      </c>
      <c r="C21" s="48">
        <f>'G-1'!C21+'G-3'!C21+'G-13'!C21+'G-2'!C21+'G-4'!C21</f>
        <v>456</v>
      </c>
      <c r="D21" s="48">
        <f>'G-1'!D21+'G-3'!D21+'G-13'!D21+'G-2'!D21+'G-4'!D21</f>
        <v>121</v>
      </c>
      <c r="E21" s="48">
        <f>'G-1'!E21+'G-3'!E21+'G-13'!E21+'G-2'!E21+'G-4'!E21</f>
        <v>6</v>
      </c>
      <c r="F21" s="8">
        <f t="shared" si="0"/>
        <v>766.5</v>
      </c>
      <c r="G21" s="38"/>
      <c r="H21" s="22" t="s">
        <v>25</v>
      </c>
      <c r="I21" s="48">
        <f>'G-1'!I21+'G-3'!I21+'G-13'!I21+'G-2'!I21+'G-4'!I21</f>
        <v>152</v>
      </c>
      <c r="J21" s="48">
        <f>'G-1'!J21+'G-3'!J21+'G-13'!J21+'G-2'!J21+'G-4'!J21</f>
        <v>507</v>
      </c>
      <c r="K21" s="48">
        <f>'G-1'!K21+'G-3'!K21+'G-13'!K21+'G-2'!K21+'G-4'!K21</f>
        <v>110</v>
      </c>
      <c r="L21" s="48">
        <f>'G-1'!L21+'G-3'!L21+'G-13'!L21+'G-2'!L21+'G-4'!L21</f>
        <v>10</v>
      </c>
      <c r="M21" s="8">
        <f t="shared" si="1"/>
        <v>828</v>
      </c>
      <c r="N21" s="4">
        <f>M18+M19+M20+M21</f>
        <v>3204.5</v>
      </c>
      <c r="O21" s="23" t="s">
        <v>46</v>
      </c>
      <c r="P21" s="49">
        <f>'G-1'!P21+'G-3'!P21+'G-13'!P21+'G-2'!P21+'G-4'!P21</f>
        <v>151</v>
      </c>
      <c r="Q21" s="49">
        <f>'G-1'!Q21+'G-3'!Q21+'G-13'!Q21+'G-2'!Q21+'G-4'!Q21</f>
        <v>536</v>
      </c>
      <c r="R21" s="49">
        <f>'G-1'!R21+'G-3'!R21+'G-13'!R21+'G-2'!R21+'G-4'!R21</f>
        <v>106</v>
      </c>
      <c r="S21" s="49">
        <f>'G-1'!S21+'G-3'!S21+'G-13'!S21+'G-2'!S21+'G-4'!S21</f>
        <v>3</v>
      </c>
      <c r="T21" s="9">
        <f t="shared" si="2"/>
        <v>831</v>
      </c>
      <c r="U21" s="5">
        <f t="shared" si="5"/>
        <v>3634</v>
      </c>
      <c r="W21" s="1"/>
      <c r="X21" s="1"/>
      <c r="Y21" s="1" t="s">
        <v>68</v>
      </c>
      <c r="Z21" s="50">
        <v>5333</v>
      </c>
      <c r="AA21" s="1" t="s">
        <v>89</v>
      </c>
      <c r="AB21" s="50">
        <v>6417.5</v>
      </c>
    </row>
    <row r="22" spans="1:28" ht="24" customHeight="1" thickBot="1" x14ac:dyDescent="0.25">
      <c r="A22" s="21" t="s">
        <v>1</v>
      </c>
      <c r="B22" s="48">
        <f>'G-1'!B22+'G-3'!B22+'G-13'!B22+'G-2'!B22+'G-4'!B22</f>
        <v>135</v>
      </c>
      <c r="C22" s="48">
        <f>'G-1'!C22+'G-3'!C22+'G-13'!C22+'G-2'!C22+'G-4'!C22</f>
        <v>502</v>
      </c>
      <c r="D22" s="48">
        <f>'G-1'!D22+'G-3'!D22+'G-13'!D22+'G-2'!D22+'G-4'!D22</f>
        <v>96</v>
      </c>
      <c r="E22" s="48">
        <f>'G-1'!E22+'G-3'!E22+'G-13'!E22+'G-2'!E22+'G-4'!E22</f>
        <v>10</v>
      </c>
      <c r="F22" s="8">
        <f t="shared" si="0"/>
        <v>786.5</v>
      </c>
      <c r="G22" s="4"/>
      <c r="H22" s="23" t="s">
        <v>26</v>
      </c>
      <c r="I22" s="48">
        <f>'G-1'!I22+'G-3'!I22+'G-13'!I22+'G-2'!I22+'G-4'!I22</f>
        <v>122</v>
      </c>
      <c r="J22" s="48">
        <f>'G-1'!J22+'G-3'!J22+'G-13'!J22+'G-2'!J22+'G-4'!J22</f>
        <v>545</v>
      </c>
      <c r="K22" s="48">
        <f>'G-1'!K22+'G-3'!K22+'G-13'!K22+'G-2'!K22+'G-4'!K22</f>
        <v>106</v>
      </c>
      <c r="L22" s="48">
        <f>'G-1'!L22+'G-3'!L22+'G-13'!L22+'G-2'!L22+'G-4'!L22</f>
        <v>19</v>
      </c>
      <c r="M22" s="8">
        <f t="shared" si="1"/>
        <v>865.5</v>
      </c>
      <c r="N22" s="5">
        <f>M19+M20+M21+M22</f>
        <v>3302.5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92</v>
      </c>
      <c r="Z22" s="50">
        <v>5361</v>
      </c>
      <c r="AA22" s="1"/>
      <c r="AB22" s="50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53">
        <f>MAX(G13:G19)</f>
        <v>3794</v>
      </c>
      <c r="H23" s="184" t="s">
        <v>48</v>
      </c>
      <c r="I23" s="185"/>
      <c r="J23" s="181" t="s">
        <v>50</v>
      </c>
      <c r="K23" s="182"/>
      <c r="L23" s="182"/>
      <c r="M23" s="183"/>
      <c r="N23" s="54">
        <f>MAX(N10:N22)</f>
        <v>3302.5</v>
      </c>
      <c r="O23" s="165" t="s">
        <v>49</v>
      </c>
      <c r="P23" s="166"/>
      <c r="Q23" s="169" t="s">
        <v>50</v>
      </c>
      <c r="R23" s="170"/>
      <c r="S23" s="170"/>
      <c r="T23" s="171"/>
      <c r="U23" s="53">
        <f>MAX(U13:U21)</f>
        <v>3739</v>
      </c>
      <c r="W23" s="1"/>
      <c r="X23" s="1"/>
      <c r="Y23" s="1"/>
      <c r="Z23" s="1"/>
      <c r="AA23" s="1"/>
    </row>
    <row r="24" spans="1:28" ht="13.5" customHeight="1" x14ac:dyDescent="0.2">
      <c r="A24" s="167"/>
      <c r="B24" s="168"/>
      <c r="C24" s="52" t="s">
        <v>93</v>
      </c>
      <c r="D24" s="55"/>
      <c r="E24" s="55"/>
      <c r="F24" s="56" t="s">
        <v>70</v>
      </c>
      <c r="G24" s="57"/>
      <c r="H24" s="167"/>
      <c r="I24" s="168"/>
      <c r="J24" s="52" t="s">
        <v>93</v>
      </c>
      <c r="K24" s="55"/>
      <c r="L24" s="55"/>
      <c r="M24" s="56" t="s">
        <v>92</v>
      </c>
      <c r="N24" s="57"/>
      <c r="O24" s="167"/>
      <c r="P24" s="168"/>
      <c r="Q24" s="52" t="s">
        <v>93</v>
      </c>
      <c r="R24" s="55"/>
      <c r="S24" s="55"/>
      <c r="T24" s="56" t="s">
        <v>89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57" t="s">
        <v>51</v>
      </c>
      <c r="B26" s="157"/>
      <c r="C26" s="157"/>
      <c r="D26" s="157"/>
      <c r="E26" s="157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  <mergeCell ref="C23:F23"/>
    <mergeCell ref="Q23:T23"/>
    <mergeCell ref="J23:M23"/>
    <mergeCell ref="O23:P24"/>
    <mergeCell ref="A26:E26"/>
    <mergeCell ref="A23:B24"/>
    <mergeCell ref="H23:I24"/>
    <mergeCell ref="B8:E8"/>
    <mergeCell ref="G8:G9"/>
    <mergeCell ref="F8:F9"/>
    <mergeCell ref="N8:N9"/>
    <mergeCell ref="H8:H9"/>
    <mergeCell ref="M8:M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topLeftCell="A29" workbookViewId="0">
      <selection activeCell="H55" sqref="H5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61" t="s">
        <v>31</v>
      </c>
      <c r="B1" s="61"/>
      <c r="C1" s="61"/>
      <c r="D1" s="61"/>
      <c r="E1" s="61"/>
      <c r="F1" s="62"/>
      <c r="G1" s="62"/>
      <c r="H1" s="62"/>
      <c r="I1" s="62"/>
      <c r="J1" s="62"/>
    </row>
    <row r="2" spans="1:10" ht="18.75" x14ac:dyDescent="0.2">
      <c r="A2" s="204" t="s">
        <v>108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15" x14ac:dyDescent="0.2">
      <c r="A3" s="63"/>
      <c r="B3" s="63"/>
      <c r="C3" s="62"/>
      <c r="D3" s="62"/>
      <c r="E3" s="62"/>
      <c r="F3" s="62"/>
      <c r="G3" s="62"/>
      <c r="H3" s="62"/>
      <c r="I3" s="64"/>
      <c r="J3" s="65"/>
    </row>
    <row r="4" spans="1:10" x14ac:dyDescent="0.2">
      <c r="A4" s="205" t="s">
        <v>109</v>
      </c>
      <c r="B4" s="205"/>
      <c r="C4" s="206" t="s">
        <v>60</v>
      </c>
      <c r="D4" s="206"/>
      <c r="E4" s="206"/>
      <c r="F4" s="66"/>
      <c r="G4" s="62"/>
      <c r="H4" s="62"/>
      <c r="I4" s="62"/>
      <c r="J4" s="62"/>
    </row>
    <row r="5" spans="1:10" x14ac:dyDescent="0.2">
      <c r="A5" s="172" t="s">
        <v>56</v>
      </c>
      <c r="B5" s="172"/>
      <c r="C5" s="207" t="s">
        <v>138</v>
      </c>
      <c r="D5" s="207"/>
      <c r="E5" s="207"/>
      <c r="F5" s="67"/>
      <c r="G5" s="68"/>
      <c r="H5" s="60" t="s">
        <v>53</v>
      </c>
      <c r="I5" s="208"/>
      <c r="J5" s="208"/>
    </row>
    <row r="6" spans="1:10" x14ac:dyDescent="0.2">
      <c r="A6" s="172" t="s">
        <v>110</v>
      </c>
      <c r="B6" s="172"/>
      <c r="C6" s="193" t="s">
        <v>107</v>
      </c>
      <c r="D6" s="193"/>
      <c r="E6" s="193"/>
      <c r="F6" s="67"/>
      <c r="G6" s="68"/>
      <c r="H6" s="60" t="s">
        <v>58</v>
      </c>
      <c r="I6" s="194">
        <v>43857</v>
      </c>
      <c r="J6" s="194"/>
    </row>
    <row r="7" spans="1:10" x14ac:dyDescent="0.2">
      <c r="A7" s="69"/>
      <c r="B7" s="69"/>
      <c r="C7" s="195"/>
      <c r="D7" s="195"/>
      <c r="E7" s="195"/>
      <c r="F7" s="195"/>
      <c r="G7" s="66"/>
      <c r="H7" s="70"/>
      <c r="I7" s="71"/>
      <c r="J7" s="62"/>
    </row>
    <row r="8" spans="1:10" x14ac:dyDescent="0.2">
      <c r="A8" s="196" t="s">
        <v>111</v>
      </c>
      <c r="B8" s="198" t="s">
        <v>112</v>
      </c>
      <c r="C8" s="196" t="s">
        <v>113</v>
      </c>
      <c r="D8" s="198" t="s">
        <v>114</v>
      </c>
      <c r="E8" s="72" t="s">
        <v>115</v>
      </c>
      <c r="F8" s="73" t="s">
        <v>116</v>
      </c>
      <c r="G8" s="74" t="s">
        <v>106</v>
      </c>
      <c r="H8" s="73" t="s">
        <v>117</v>
      </c>
      <c r="I8" s="200" t="s">
        <v>118</v>
      </c>
      <c r="J8" s="202" t="s">
        <v>119</v>
      </c>
    </row>
    <row r="9" spans="1:10" x14ac:dyDescent="0.2">
      <c r="A9" s="197"/>
      <c r="B9" s="199"/>
      <c r="C9" s="197"/>
      <c r="D9" s="199"/>
      <c r="E9" s="75" t="s">
        <v>52</v>
      </c>
      <c r="F9" s="76" t="s">
        <v>0</v>
      </c>
      <c r="G9" s="77" t="s">
        <v>2</v>
      </c>
      <c r="H9" s="76" t="s">
        <v>3</v>
      </c>
      <c r="I9" s="201"/>
      <c r="J9" s="203"/>
    </row>
    <row r="10" spans="1:10" ht="12.75" customHeight="1" x14ac:dyDescent="0.2">
      <c r="A10" s="187" t="s">
        <v>173</v>
      </c>
      <c r="B10" s="190">
        <v>2</v>
      </c>
      <c r="C10" s="78"/>
      <c r="D10" s="79" t="s">
        <v>120</v>
      </c>
      <c r="E10" s="80">
        <v>31</v>
      </c>
      <c r="F10" s="80">
        <v>123</v>
      </c>
      <c r="G10" s="80">
        <v>13</v>
      </c>
      <c r="H10" s="80">
        <v>0</v>
      </c>
      <c r="I10" s="83">
        <f t="shared" ref="I10:I54" si="0">E10*0.5+F10+G10*2+H10*2.5</f>
        <v>164.5</v>
      </c>
      <c r="J10" s="81">
        <f>IF(I10=0,"0,00",I10/SUM(I10:I12)*100)</f>
        <v>76.157407407407405</v>
      </c>
    </row>
    <row r="11" spans="1:10" x14ac:dyDescent="0.2">
      <c r="A11" s="188"/>
      <c r="B11" s="191"/>
      <c r="C11" s="78" t="s">
        <v>121</v>
      </c>
      <c r="D11" s="82" t="s">
        <v>122</v>
      </c>
      <c r="E11" s="83">
        <v>0</v>
      </c>
      <c r="F11" s="83">
        <v>0</v>
      </c>
      <c r="G11" s="83">
        <v>0</v>
      </c>
      <c r="H11" s="83">
        <v>0</v>
      </c>
      <c r="I11" s="83">
        <f t="shared" si="0"/>
        <v>0</v>
      </c>
      <c r="J11" s="84" t="str">
        <f>IF(I11=0,"0,00",I11/SUM(I10:I12)*100)</f>
        <v>0,00</v>
      </c>
    </row>
    <row r="12" spans="1:10" x14ac:dyDescent="0.2">
      <c r="A12" s="188"/>
      <c r="B12" s="191"/>
      <c r="C12" s="85" t="s">
        <v>123</v>
      </c>
      <c r="D12" s="86" t="s">
        <v>124</v>
      </c>
      <c r="E12" s="87">
        <v>5</v>
      </c>
      <c r="F12" s="87">
        <v>35</v>
      </c>
      <c r="G12" s="87">
        <v>7</v>
      </c>
      <c r="H12" s="87">
        <v>0</v>
      </c>
      <c r="I12" s="88">
        <f t="shared" si="0"/>
        <v>51.5</v>
      </c>
      <c r="J12" s="89">
        <f>IF(I12=0,"0,00",I12/SUM(I10:I12)*100)</f>
        <v>23.842592592592592</v>
      </c>
    </row>
    <row r="13" spans="1:10" x14ac:dyDescent="0.2">
      <c r="A13" s="188"/>
      <c r="B13" s="191"/>
      <c r="C13" s="90"/>
      <c r="D13" s="79" t="s">
        <v>120</v>
      </c>
      <c r="E13" s="80">
        <v>35</v>
      </c>
      <c r="F13" s="80">
        <v>131</v>
      </c>
      <c r="G13" s="80">
        <v>11</v>
      </c>
      <c r="H13" s="80">
        <v>5</v>
      </c>
      <c r="I13" s="80">
        <f t="shared" si="0"/>
        <v>183</v>
      </c>
      <c r="J13" s="81">
        <f>IF(I13=0,"0,00",I13/SUM(I13:I15)*100)</f>
        <v>89.705882352941174</v>
      </c>
    </row>
    <row r="14" spans="1:10" x14ac:dyDescent="0.2">
      <c r="A14" s="188"/>
      <c r="B14" s="191"/>
      <c r="C14" s="78" t="s">
        <v>125</v>
      </c>
      <c r="D14" s="82" t="s">
        <v>122</v>
      </c>
      <c r="E14" s="83">
        <v>0</v>
      </c>
      <c r="F14" s="83">
        <v>0</v>
      </c>
      <c r="G14" s="83">
        <v>0</v>
      </c>
      <c r="H14" s="83">
        <v>0</v>
      </c>
      <c r="I14" s="83">
        <f t="shared" si="0"/>
        <v>0</v>
      </c>
      <c r="J14" s="84" t="str">
        <f>IF(I14=0,"0,00",I14/SUM(I13:I15)*100)</f>
        <v>0,00</v>
      </c>
    </row>
    <row r="15" spans="1:10" x14ac:dyDescent="0.2">
      <c r="A15" s="188"/>
      <c r="B15" s="191"/>
      <c r="C15" s="85" t="s">
        <v>126</v>
      </c>
      <c r="D15" s="86" t="s">
        <v>124</v>
      </c>
      <c r="E15" s="87">
        <v>6</v>
      </c>
      <c r="F15" s="87">
        <v>8</v>
      </c>
      <c r="G15" s="87">
        <v>5</v>
      </c>
      <c r="H15" s="87">
        <v>0</v>
      </c>
      <c r="I15" s="88">
        <f t="shared" si="0"/>
        <v>21</v>
      </c>
      <c r="J15" s="89">
        <f>IF(I15=0,"0,00",I15/SUM(I13:I15)*100)</f>
        <v>10.294117647058822</v>
      </c>
    </row>
    <row r="16" spans="1:10" x14ac:dyDescent="0.2">
      <c r="A16" s="188"/>
      <c r="B16" s="191"/>
      <c r="C16" s="90"/>
      <c r="D16" s="79" t="s">
        <v>120</v>
      </c>
      <c r="E16" s="80">
        <v>51</v>
      </c>
      <c r="F16" s="80">
        <v>171</v>
      </c>
      <c r="G16" s="80">
        <v>10</v>
      </c>
      <c r="H16" s="80">
        <v>1</v>
      </c>
      <c r="I16" s="80">
        <f t="shared" si="0"/>
        <v>219</v>
      </c>
      <c r="J16" s="81">
        <f>IF(I16=0,"0,00",I16/SUM(I16:I18)*100)</f>
        <v>88.128772635814883</v>
      </c>
    </row>
    <row r="17" spans="1:10" x14ac:dyDescent="0.2">
      <c r="A17" s="188"/>
      <c r="B17" s="191"/>
      <c r="C17" s="78" t="s">
        <v>127</v>
      </c>
      <c r="D17" s="82" t="s">
        <v>122</v>
      </c>
      <c r="E17" s="83">
        <v>0</v>
      </c>
      <c r="F17" s="83">
        <v>0</v>
      </c>
      <c r="G17" s="83">
        <v>0</v>
      </c>
      <c r="H17" s="83">
        <v>0</v>
      </c>
      <c r="I17" s="83">
        <f t="shared" si="0"/>
        <v>0</v>
      </c>
      <c r="J17" s="84" t="str">
        <f>IF(I17=0,"0,00",I17/SUM(I16:I18)*100)</f>
        <v>0,00</v>
      </c>
    </row>
    <row r="18" spans="1:10" x14ac:dyDescent="0.2">
      <c r="A18" s="189"/>
      <c r="B18" s="192"/>
      <c r="C18" s="91" t="s">
        <v>128</v>
      </c>
      <c r="D18" s="86" t="s">
        <v>124</v>
      </c>
      <c r="E18" s="87">
        <v>9</v>
      </c>
      <c r="F18" s="87">
        <v>15</v>
      </c>
      <c r="G18" s="87">
        <v>5</v>
      </c>
      <c r="H18" s="87">
        <v>0</v>
      </c>
      <c r="I18" s="88">
        <f t="shared" si="0"/>
        <v>29.5</v>
      </c>
      <c r="J18" s="89">
        <f>IF(I18=0,"0,00",I18/SUM(I16:I18)*100)</f>
        <v>11.87122736418511</v>
      </c>
    </row>
    <row r="19" spans="1:10" ht="12.75" customHeight="1" x14ac:dyDescent="0.2">
      <c r="A19" s="187" t="s">
        <v>141</v>
      </c>
      <c r="B19" s="190">
        <v>2</v>
      </c>
      <c r="C19" s="92"/>
      <c r="D19" s="79" t="s">
        <v>120</v>
      </c>
      <c r="E19" s="80">
        <v>0</v>
      </c>
      <c r="F19" s="80">
        <v>0</v>
      </c>
      <c r="G19" s="80">
        <v>0</v>
      </c>
      <c r="H19" s="80">
        <v>0</v>
      </c>
      <c r="I19" s="80">
        <f t="shared" si="0"/>
        <v>0</v>
      </c>
      <c r="J19" s="81" t="str">
        <f>IF(I19=0,"0,00",I19/SUM(I19:I21)*100)</f>
        <v>0,00</v>
      </c>
    </row>
    <row r="20" spans="1:10" x14ac:dyDescent="0.2">
      <c r="A20" s="188"/>
      <c r="B20" s="191"/>
      <c r="C20" s="78" t="s">
        <v>121</v>
      </c>
      <c r="D20" s="82" t="s">
        <v>122</v>
      </c>
      <c r="E20" s="83">
        <f>'G-3'!B12+'G-3'!B13</f>
        <v>47</v>
      </c>
      <c r="F20" s="83">
        <f>'G-3'!C12+'G-3'!C13</f>
        <v>279</v>
      </c>
      <c r="G20" s="83">
        <f>'G-3'!D12+'G-3'!D13</f>
        <v>62</v>
      </c>
      <c r="H20" s="83">
        <f>'G-3'!E12+'G-3'!E13</f>
        <v>5</v>
      </c>
      <c r="I20" s="83">
        <f t="shared" si="0"/>
        <v>439</v>
      </c>
      <c r="J20" s="84">
        <f>IF(I20=0,"0,00",I20/SUM(I19:I21)*100)</f>
        <v>100</v>
      </c>
    </row>
    <row r="21" spans="1:10" x14ac:dyDescent="0.2">
      <c r="A21" s="188"/>
      <c r="B21" s="191"/>
      <c r="C21" s="85" t="s">
        <v>129</v>
      </c>
      <c r="D21" s="86" t="s">
        <v>124</v>
      </c>
      <c r="E21" s="87">
        <v>0</v>
      </c>
      <c r="F21" s="87">
        <v>0</v>
      </c>
      <c r="G21" s="87">
        <v>0</v>
      </c>
      <c r="H21" s="87">
        <v>0</v>
      </c>
      <c r="I21" s="88">
        <f t="shared" si="0"/>
        <v>0</v>
      </c>
      <c r="J21" s="89" t="str">
        <f>IF(I21=0,"0,00",I21/SUM(I19:I21)*100)</f>
        <v>0,00</v>
      </c>
    </row>
    <row r="22" spans="1:10" x14ac:dyDescent="0.2">
      <c r="A22" s="188"/>
      <c r="B22" s="191"/>
      <c r="C22" s="90"/>
      <c r="D22" s="79" t="s">
        <v>120</v>
      </c>
      <c r="E22" s="80">
        <v>0</v>
      </c>
      <c r="F22" s="80">
        <v>0</v>
      </c>
      <c r="G22" s="80">
        <v>0</v>
      </c>
      <c r="H22" s="80">
        <v>0</v>
      </c>
      <c r="I22" s="80">
        <f t="shared" si="0"/>
        <v>0</v>
      </c>
      <c r="J22" s="81" t="str">
        <f>IF(I22=0,"0,00",I22/SUM(I22:I24)*100)</f>
        <v>0,00</v>
      </c>
    </row>
    <row r="23" spans="1:10" x14ac:dyDescent="0.2">
      <c r="A23" s="188"/>
      <c r="B23" s="191"/>
      <c r="C23" s="78" t="s">
        <v>125</v>
      </c>
      <c r="D23" s="82" t="s">
        <v>122</v>
      </c>
      <c r="E23" s="83">
        <f>'G-3'!I21+'G-3'!I22</f>
        <v>53</v>
      </c>
      <c r="F23" s="83">
        <f>'G-3'!J21+'G-3'!J22</f>
        <v>218</v>
      </c>
      <c r="G23" s="83">
        <f>'G-3'!K21+'G-3'!K22</f>
        <v>60</v>
      </c>
      <c r="H23" s="83">
        <f>'G-3'!L21+'G-3'!L22</f>
        <v>4</v>
      </c>
      <c r="I23" s="83">
        <f t="shared" si="0"/>
        <v>374.5</v>
      </c>
      <c r="J23" s="84">
        <f>IF(I23=0,"0,00",I23/SUM(I22:I24)*100)</f>
        <v>100</v>
      </c>
    </row>
    <row r="24" spans="1:10" x14ac:dyDescent="0.2">
      <c r="A24" s="188"/>
      <c r="B24" s="191"/>
      <c r="C24" s="85" t="s">
        <v>130</v>
      </c>
      <c r="D24" s="86" t="s">
        <v>124</v>
      </c>
      <c r="E24" s="87">
        <v>0</v>
      </c>
      <c r="F24" s="87">
        <v>0</v>
      </c>
      <c r="G24" s="87">
        <v>0</v>
      </c>
      <c r="H24" s="87">
        <v>0</v>
      </c>
      <c r="I24" s="88">
        <f t="shared" si="0"/>
        <v>0</v>
      </c>
      <c r="J24" s="89" t="str">
        <f>IF(I24=0,"0,00",I24/SUM(I22:I24)*100)</f>
        <v>0,00</v>
      </c>
    </row>
    <row r="25" spans="1:10" x14ac:dyDescent="0.2">
      <c r="A25" s="188"/>
      <c r="B25" s="191"/>
      <c r="C25" s="90"/>
      <c r="D25" s="79" t="s">
        <v>120</v>
      </c>
      <c r="E25" s="80">
        <v>0</v>
      </c>
      <c r="F25" s="80">
        <v>0</v>
      </c>
      <c r="G25" s="80">
        <v>0</v>
      </c>
      <c r="H25" s="80">
        <v>0</v>
      </c>
      <c r="I25" s="80">
        <f t="shared" si="0"/>
        <v>0</v>
      </c>
      <c r="J25" s="81" t="str">
        <f>IF(I25=0,"0,00",I25/SUM(I25:I27)*100)</f>
        <v>0,00</v>
      </c>
    </row>
    <row r="26" spans="1:10" x14ac:dyDescent="0.2">
      <c r="A26" s="188"/>
      <c r="B26" s="191"/>
      <c r="C26" s="78" t="s">
        <v>127</v>
      </c>
      <c r="D26" s="82" t="s">
        <v>122</v>
      </c>
      <c r="E26" s="83">
        <f>'G-3'!P17+'G-3'!P18</f>
        <v>83</v>
      </c>
      <c r="F26" s="83">
        <f>'G-3'!Q17+'G-3'!Q18</f>
        <v>229</v>
      </c>
      <c r="G26" s="83">
        <f>'G-3'!R17+'G-3'!R18</f>
        <v>63</v>
      </c>
      <c r="H26" s="83">
        <f>'G-3'!S17+'G-3'!S18</f>
        <v>3</v>
      </c>
      <c r="I26" s="83">
        <f t="shared" si="0"/>
        <v>404</v>
      </c>
      <c r="J26" s="84">
        <f>IF(I26=0,"0,00",I26/SUM(I25:I27)*100)</f>
        <v>100</v>
      </c>
    </row>
    <row r="27" spans="1:10" x14ac:dyDescent="0.2">
      <c r="A27" s="189"/>
      <c r="B27" s="192"/>
      <c r="C27" s="91" t="s">
        <v>131</v>
      </c>
      <c r="D27" s="86" t="s">
        <v>124</v>
      </c>
      <c r="E27" s="87">
        <v>0</v>
      </c>
      <c r="F27" s="87">
        <v>0</v>
      </c>
      <c r="G27" s="87">
        <v>0</v>
      </c>
      <c r="H27" s="87">
        <v>0</v>
      </c>
      <c r="I27" s="88">
        <f t="shared" si="0"/>
        <v>0</v>
      </c>
      <c r="J27" s="89" t="str">
        <f>IF(I27=0,"0,00",I27/SUM(I25:I27)*100)</f>
        <v>0,00</v>
      </c>
    </row>
    <row r="28" spans="1:10" ht="12.75" customHeight="1" x14ac:dyDescent="0.2">
      <c r="A28" s="187" t="s">
        <v>174</v>
      </c>
      <c r="B28" s="190">
        <v>2</v>
      </c>
      <c r="C28" s="92"/>
      <c r="D28" s="79" t="s">
        <v>120</v>
      </c>
      <c r="E28" s="80">
        <v>22</v>
      </c>
      <c r="F28" s="80">
        <v>87</v>
      </c>
      <c r="G28" s="80">
        <v>6</v>
      </c>
      <c r="H28" s="80">
        <v>7</v>
      </c>
      <c r="I28" s="80">
        <f t="shared" si="0"/>
        <v>127.5</v>
      </c>
      <c r="J28" s="81">
        <f>IF(I28=0,"0,00",I28/SUM(I28:I30)*100)</f>
        <v>81.730769230769226</v>
      </c>
    </row>
    <row r="29" spans="1:10" x14ac:dyDescent="0.2">
      <c r="A29" s="188"/>
      <c r="B29" s="191"/>
      <c r="C29" s="78" t="s">
        <v>121</v>
      </c>
      <c r="D29" s="82" t="s">
        <v>122</v>
      </c>
      <c r="E29" s="83">
        <v>0</v>
      </c>
      <c r="F29" s="83">
        <v>0</v>
      </c>
      <c r="G29" s="83">
        <v>0</v>
      </c>
      <c r="H29" s="83">
        <v>0</v>
      </c>
      <c r="I29" s="83">
        <f t="shared" si="0"/>
        <v>0</v>
      </c>
      <c r="J29" s="84" t="str">
        <f>IF(I29=0,"0,00",I29/SUM(I28:I30)*100)</f>
        <v>0,00</v>
      </c>
    </row>
    <row r="30" spans="1:10" x14ac:dyDescent="0.2">
      <c r="A30" s="188"/>
      <c r="B30" s="191"/>
      <c r="C30" s="85" t="s">
        <v>132</v>
      </c>
      <c r="D30" s="86" t="s">
        <v>124</v>
      </c>
      <c r="E30" s="87">
        <v>7</v>
      </c>
      <c r="F30" s="87">
        <v>25</v>
      </c>
      <c r="G30" s="87">
        <v>0</v>
      </c>
      <c r="H30" s="87">
        <v>0</v>
      </c>
      <c r="I30" s="88">
        <f t="shared" si="0"/>
        <v>28.5</v>
      </c>
      <c r="J30" s="89">
        <f>IF(I30=0,"0,00",I30/SUM(I28:I30)*100)</f>
        <v>18.269230769230766</v>
      </c>
    </row>
    <row r="31" spans="1:10" x14ac:dyDescent="0.2">
      <c r="A31" s="188"/>
      <c r="B31" s="191"/>
      <c r="C31" s="90"/>
      <c r="D31" s="79" t="s">
        <v>120</v>
      </c>
      <c r="E31" s="80">
        <v>38</v>
      </c>
      <c r="F31" s="80">
        <v>79</v>
      </c>
      <c r="G31" s="80">
        <v>9</v>
      </c>
      <c r="H31" s="80">
        <v>4</v>
      </c>
      <c r="I31" s="80">
        <f t="shared" si="0"/>
        <v>126</v>
      </c>
      <c r="J31" s="81">
        <f>IF(I31=0,"0,00",I31/SUM(I31:I33)*100)</f>
        <v>78.996865203761757</v>
      </c>
    </row>
    <row r="32" spans="1:10" x14ac:dyDescent="0.2">
      <c r="A32" s="188"/>
      <c r="B32" s="191"/>
      <c r="C32" s="78" t="s">
        <v>125</v>
      </c>
      <c r="D32" s="82" t="s">
        <v>122</v>
      </c>
      <c r="E32" s="83">
        <v>0</v>
      </c>
      <c r="F32" s="83">
        <v>0</v>
      </c>
      <c r="G32" s="83">
        <v>0</v>
      </c>
      <c r="H32" s="83">
        <v>0</v>
      </c>
      <c r="I32" s="83">
        <f t="shared" si="0"/>
        <v>0</v>
      </c>
      <c r="J32" s="84" t="str">
        <f>IF(I32=0,"0,00",I32/SUM(I31:I33)*100)</f>
        <v>0,00</v>
      </c>
    </row>
    <row r="33" spans="1:10" x14ac:dyDescent="0.2">
      <c r="A33" s="188"/>
      <c r="B33" s="191"/>
      <c r="C33" s="85" t="s">
        <v>133</v>
      </c>
      <c r="D33" s="86" t="s">
        <v>124</v>
      </c>
      <c r="E33" s="87">
        <v>5</v>
      </c>
      <c r="F33" s="87">
        <v>31</v>
      </c>
      <c r="G33" s="87">
        <v>0</v>
      </c>
      <c r="H33" s="87">
        <v>0</v>
      </c>
      <c r="I33" s="88">
        <f t="shared" si="0"/>
        <v>33.5</v>
      </c>
      <c r="J33" s="89">
        <f>IF(I33=0,"0,00",I33/SUM(I31:I33)*100)</f>
        <v>21.003134796238246</v>
      </c>
    </row>
    <row r="34" spans="1:10" x14ac:dyDescent="0.2">
      <c r="A34" s="188"/>
      <c r="B34" s="191"/>
      <c r="C34" s="90"/>
      <c r="D34" s="79" t="s">
        <v>120</v>
      </c>
      <c r="E34" s="80">
        <v>24</v>
      </c>
      <c r="F34" s="80">
        <v>112</v>
      </c>
      <c r="G34" s="80">
        <v>6</v>
      </c>
      <c r="H34" s="80">
        <v>0</v>
      </c>
      <c r="I34" s="80">
        <f t="shared" si="0"/>
        <v>136</v>
      </c>
      <c r="J34" s="81">
        <f>IF(I34=0,"0,00",I34/SUM(I34:I36)*100)</f>
        <v>82.175226586102724</v>
      </c>
    </row>
    <row r="35" spans="1:10" x14ac:dyDescent="0.2">
      <c r="A35" s="188"/>
      <c r="B35" s="191"/>
      <c r="C35" s="78" t="s">
        <v>127</v>
      </c>
      <c r="D35" s="82" t="s">
        <v>122</v>
      </c>
      <c r="E35" s="83">
        <v>0</v>
      </c>
      <c r="F35" s="83">
        <v>0</v>
      </c>
      <c r="G35" s="83">
        <v>0</v>
      </c>
      <c r="H35" s="83">
        <v>0</v>
      </c>
      <c r="I35" s="83">
        <f t="shared" si="0"/>
        <v>0</v>
      </c>
      <c r="J35" s="84" t="str">
        <f>IF(I35=0,"0,00",I35/SUM(I34:I36)*100)</f>
        <v>0,00</v>
      </c>
    </row>
    <row r="36" spans="1:10" x14ac:dyDescent="0.2">
      <c r="A36" s="189"/>
      <c r="B36" s="192"/>
      <c r="C36" s="91" t="s">
        <v>134</v>
      </c>
      <c r="D36" s="86" t="s">
        <v>124</v>
      </c>
      <c r="E36" s="87">
        <v>9</v>
      </c>
      <c r="F36" s="87">
        <v>25</v>
      </c>
      <c r="G36" s="87">
        <v>0</v>
      </c>
      <c r="H36" s="87">
        <v>0</v>
      </c>
      <c r="I36" s="88">
        <f t="shared" si="0"/>
        <v>29.5</v>
      </c>
      <c r="J36" s="89">
        <f>IF(I36=0,"0,00",I36/SUM(I34:I36)*100)</f>
        <v>17.82477341389728</v>
      </c>
    </row>
    <row r="37" spans="1:10" ht="12.75" customHeight="1" x14ac:dyDescent="0.2">
      <c r="A37" s="187" t="s">
        <v>175</v>
      </c>
      <c r="B37" s="190">
        <v>2</v>
      </c>
      <c r="C37" s="92"/>
      <c r="D37" s="79" t="s">
        <v>120</v>
      </c>
      <c r="E37" s="80">
        <v>0</v>
      </c>
      <c r="F37" s="80">
        <v>0</v>
      </c>
      <c r="G37" s="80">
        <v>0</v>
      </c>
      <c r="H37" s="80">
        <v>0</v>
      </c>
      <c r="I37" s="80">
        <f t="shared" ref="I37:I45" si="1">E37*0.5+F37+G37*2+H37*2.5</f>
        <v>0</v>
      </c>
      <c r="J37" s="81" t="str">
        <f>IF(I37=0,"0,00",I37/SUM(I37:I39)*100)</f>
        <v>0,00</v>
      </c>
    </row>
    <row r="38" spans="1:10" x14ac:dyDescent="0.2">
      <c r="A38" s="188"/>
      <c r="B38" s="191"/>
      <c r="C38" s="78" t="s">
        <v>121</v>
      </c>
      <c r="D38" s="82" t="s">
        <v>122</v>
      </c>
      <c r="E38" s="83">
        <f>'G-13'!B16+'G-13'!B17</f>
        <v>93</v>
      </c>
      <c r="F38" s="83">
        <f>'G-13'!C16+'G-13'!C17</f>
        <v>534</v>
      </c>
      <c r="G38" s="83">
        <f>'G-13'!D16+'G-13'!D17</f>
        <v>76</v>
      </c>
      <c r="H38" s="83">
        <f>'G-13'!E16+'G-13'!E17</f>
        <v>3</v>
      </c>
      <c r="I38" s="83">
        <f t="shared" si="1"/>
        <v>740</v>
      </c>
      <c r="J38" s="84">
        <f>IF(I38=0,"0,00",I38/SUM(I37:I39)*100)</f>
        <v>100</v>
      </c>
    </row>
    <row r="39" spans="1:10" x14ac:dyDescent="0.2">
      <c r="A39" s="188"/>
      <c r="B39" s="191"/>
      <c r="C39" s="85" t="s">
        <v>135</v>
      </c>
      <c r="D39" s="86" t="s">
        <v>124</v>
      </c>
      <c r="E39" s="87">
        <v>0</v>
      </c>
      <c r="F39" s="87">
        <v>0</v>
      </c>
      <c r="G39" s="87">
        <v>0</v>
      </c>
      <c r="H39" s="87">
        <v>0</v>
      </c>
      <c r="I39" s="88">
        <f t="shared" si="1"/>
        <v>0</v>
      </c>
      <c r="J39" s="89" t="str">
        <f>IF(I39=0,"0,00",I39/SUM(I37:I39)*100)</f>
        <v>0,00</v>
      </c>
    </row>
    <row r="40" spans="1:10" x14ac:dyDescent="0.2">
      <c r="A40" s="188"/>
      <c r="B40" s="191"/>
      <c r="C40" s="90"/>
      <c r="D40" s="79" t="s">
        <v>120</v>
      </c>
      <c r="E40" s="80">
        <v>0</v>
      </c>
      <c r="F40" s="80">
        <v>0</v>
      </c>
      <c r="G40" s="80">
        <v>0</v>
      </c>
      <c r="H40" s="80">
        <v>0</v>
      </c>
      <c r="I40" s="80">
        <f t="shared" si="1"/>
        <v>0</v>
      </c>
      <c r="J40" s="81" t="str">
        <f>IF(I40=0,"0,00",I40/SUM(I40:I42)*100)</f>
        <v>0,00</v>
      </c>
    </row>
    <row r="41" spans="1:10" x14ac:dyDescent="0.2">
      <c r="A41" s="188"/>
      <c r="B41" s="191"/>
      <c r="C41" s="78" t="s">
        <v>125</v>
      </c>
      <c r="D41" s="82" t="s">
        <v>122</v>
      </c>
      <c r="E41" s="83">
        <f>'G-13'!I12+'G-13'!I13</f>
        <v>108</v>
      </c>
      <c r="F41" s="83">
        <f>'G-13'!J12+'G-13'!J13</f>
        <v>443</v>
      </c>
      <c r="G41" s="83">
        <f>'G-13'!K12+'G-13'!K13</f>
        <v>66</v>
      </c>
      <c r="H41" s="83">
        <f>'G-13'!L12+'G-13'!L13</f>
        <v>8</v>
      </c>
      <c r="I41" s="83">
        <f t="shared" si="1"/>
        <v>649</v>
      </c>
      <c r="J41" s="84">
        <f>IF(I41=0,"0,00",I41/SUM(I40:I42)*100)</f>
        <v>100</v>
      </c>
    </row>
    <row r="42" spans="1:10" x14ac:dyDescent="0.2">
      <c r="A42" s="188"/>
      <c r="B42" s="191"/>
      <c r="C42" s="85" t="s">
        <v>136</v>
      </c>
      <c r="D42" s="86" t="s">
        <v>124</v>
      </c>
      <c r="E42" s="87">
        <v>0</v>
      </c>
      <c r="F42" s="87">
        <v>0</v>
      </c>
      <c r="G42" s="87">
        <v>0</v>
      </c>
      <c r="H42" s="87">
        <v>0</v>
      </c>
      <c r="I42" s="88">
        <f t="shared" si="1"/>
        <v>0</v>
      </c>
      <c r="J42" s="89" t="str">
        <f>IF(I42=0,"0,00",I42/SUM(I40:I42)*100)</f>
        <v>0,00</v>
      </c>
    </row>
    <row r="43" spans="1:10" x14ac:dyDescent="0.2">
      <c r="A43" s="188"/>
      <c r="B43" s="191"/>
      <c r="C43" s="90"/>
      <c r="D43" s="79" t="s">
        <v>120</v>
      </c>
      <c r="E43" s="80">
        <v>0</v>
      </c>
      <c r="F43" s="80">
        <v>0</v>
      </c>
      <c r="G43" s="80">
        <v>0</v>
      </c>
      <c r="H43" s="80">
        <v>0</v>
      </c>
      <c r="I43" s="80">
        <f t="shared" si="1"/>
        <v>0</v>
      </c>
      <c r="J43" s="81" t="str">
        <f>IF(I43=0,"0,00",I43/SUM(I43:I45)*100)</f>
        <v>0,00</v>
      </c>
    </row>
    <row r="44" spans="1:10" x14ac:dyDescent="0.2">
      <c r="A44" s="188"/>
      <c r="B44" s="191"/>
      <c r="C44" s="78" t="s">
        <v>127</v>
      </c>
      <c r="D44" s="82" t="s">
        <v>122</v>
      </c>
      <c r="E44" s="83">
        <f>'G-13'!P19+'G-13'!P20</f>
        <v>159</v>
      </c>
      <c r="F44" s="83">
        <f>'G-13'!Q19+'G-13'!Q20</f>
        <v>480</v>
      </c>
      <c r="G44" s="83">
        <f>'G-13'!R19+'G-13'!R20</f>
        <v>75</v>
      </c>
      <c r="H44" s="83">
        <f>'G-13'!S19+'G-13'!S20</f>
        <v>1</v>
      </c>
      <c r="I44" s="83">
        <f t="shared" si="1"/>
        <v>712</v>
      </c>
      <c r="J44" s="84">
        <f>IF(I44=0,"0,00",I44/SUM(I43:I45)*100)</f>
        <v>100</v>
      </c>
    </row>
    <row r="45" spans="1:10" x14ac:dyDescent="0.2">
      <c r="A45" s="189"/>
      <c r="B45" s="192"/>
      <c r="C45" s="91" t="s">
        <v>137</v>
      </c>
      <c r="D45" s="86" t="s">
        <v>124</v>
      </c>
      <c r="E45" s="87">
        <v>0</v>
      </c>
      <c r="F45" s="87">
        <v>0</v>
      </c>
      <c r="G45" s="87">
        <v>0</v>
      </c>
      <c r="H45" s="87">
        <v>0</v>
      </c>
      <c r="I45" s="93">
        <f t="shared" si="1"/>
        <v>0</v>
      </c>
      <c r="J45" s="89" t="str">
        <f>IF(I45=0,"0,00",I45/SUM(I43:I45)*100)</f>
        <v>0,00</v>
      </c>
    </row>
    <row r="46" spans="1:10" ht="12.75" customHeight="1" x14ac:dyDescent="0.2">
      <c r="A46" s="187" t="s">
        <v>140</v>
      </c>
      <c r="B46" s="190">
        <v>2</v>
      </c>
      <c r="C46" s="92"/>
      <c r="D46" s="79" t="s">
        <v>120</v>
      </c>
      <c r="E46" s="80">
        <v>0</v>
      </c>
      <c r="F46" s="80">
        <v>0</v>
      </c>
      <c r="G46" s="80">
        <v>0</v>
      </c>
      <c r="H46" s="80">
        <v>0</v>
      </c>
      <c r="I46" s="80">
        <f t="shared" si="0"/>
        <v>0</v>
      </c>
      <c r="J46" s="81" t="str">
        <f>IF(I46=0,"0,00",I46/SUM(I46:I48)*100)</f>
        <v>0,00</v>
      </c>
    </row>
    <row r="47" spans="1:10" x14ac:dyDescent="0.2">
      <c r="A47" s="188"/>
      <c r="B47" s="191"/>
      <c r="C47" s="78" t="s">
        <v>121</v>
      </c>
      <c r="D47" s="82" t="s">
        <v>122</v>
      </c>
      <c r="E47" s="83">
        <v>10</v>
      </c>
      <c r="F47" s="83">
        <v>31</v>
      </c>
      <c r="G47" s="83">
        <v>43</v>
      </c>
      <c r="H47" s="83">
        <v>2</v>
      </c>
      <c r="I47" s="83">
        <f t="shared" si="0"/>
        <v>127</v>
      </c>
      <c r="J47" s="84">
        <f>IF(I47=0,"0,00",I47/SUM(I46:I48)*100)</f>
        <v>53.138075313807533</v>
      </c>
    </row>
    <row r="48" spans="1:10" x14ac:dyDescent="0.2">
      <c r="A48" s="188"/>
      <c r="B48" s="191"/>
      <c r="C48" s="85" t="s">
        <v>135</v>
      </c>
      <c r="D48" s="86" t="s">
        <v>124</v>
      </c>
      <c r="E48" s="87">
        <v>18</v>
      </c>
      <c r="F48" s="87">
        <v>64</v>
      </c>
      <c r="G48" s="87">
        <v>17</v>
      </c>
      <c r="H48" s="87">
        <v>2</v>
      </c>
      <c r="I48" s="88">
        <f t="shared" si="0"/>
        <v>112</v>
      </c>
      <c r="J48" s="89">
        <f>IF(I48=0,"0,00",I48/SUM(I46:I48)*100)</f>
        <v>46.861924686192467</v>
      </c>
    </row>
    <row r="49" spans="1:10" x14ac:dyDescent="0.2">
      <c r="A49" s="188"/>
      <c r="B49" s="191"/>
      <c r="C49" s="90"/>
      <c r="D49" s="79" t="s">
        <v>120</v>
      </c>
      <c r="E49" s="80">
        <v>0</v>
      </c>
      <c r="F49" s="80">
        <v>0</v>
      </c>
      <c r="G49" s="80">
        <v>0</v>
      </c>
      <c r="H49" s="80">
        <v>0</v>
      </c>
      <c r="I49" s="80">
        <f t="shared" si="0"/>
        <v>0</v>
      </c>
      <c r="J49" s="81" t="str">
        <f>IF(I49=0,"0,00",I49/SUM(I49:I51)*100)</f>
        <v>0,00</v>
      </c>
    </row>
    <row r="50" spans="1:10" x14ac:dyDescent="0.2">
      <c r="A50" s="188"/>
      <c r="B50" s="191"/>
      <c r="C50" s="78" t="s">
        <v>125</v>
      </c>
      <c r="D50" s="82" t="s">
        <v>122</v>
      </c>
      <c r="E50" s="83">
        <v>27</v>
      </c>
      <c r="F50" s="83">
        <v>75</v>
      </c>
      <c r="G50" s="83">
        <v>31</v>
      </c>
      <c r="H50" s="83">
        <v>2</v>
      </c>
      <c r="I50" s="83">
        <f t="shared" si="0"/>
        <v>155.5</v>
      </c>
      <c r="J50" s="84">
        <f>IF(I50=0,"0,00",I50/SUM(I49:I51)*100)</f>
        <v>53.071672354948809</v>
      </c>
    </row>
    <row r="51" spans="1:10" x14ac:dyDescent="0.2">
      <c r="A51" s="188"/>
      <c r="B51" s="191"/>
      <c r="C51" s="85" t="s">
        <v>136</v>
      </c>
      <c r="D51" s="86" t="s">
        <v>124</v>
      </c>
      <c r="E51" s="87">
        <v>16</v>
      </c>
      <c r="F51" s="87">
        <v>76</v>
      </c>
      <c r="G51" s="87">
        <v>23</v>
      </c>
      <c r="H51" s="87">
        <v>3</v>
      </c>
      <c r="I51" s="88">
        <f t="shared" si="0"/>
        <v>137.5</v>
      </c>
      <c r="J51" s="89">
        <f>IF(I51=0,"0,00",I51/SUM(I49:I51)*100)</f>
        <v>46.928327645051191</v>
      </c>
    </row>
    <row r="52" spans="1:10" x14ac:dyDescent="0.2">
      <c r="A52" s="188"/>
      <c r="B52" s="191"/>
      <c r="C52" s="90"/>
      <c r="D52" s="79" t="s">
        <v>120</v>
      </c>
      <c r="E52" s="80">
        <v>0</v>
      </c>
      <c r="F52" s="80">
        <v>0</v>
      </c>
      <c r="G52" s="80">
        <v>0</v>
      </c>
      <c r="H52" s="80">
        <v>0</v>
      </c>
      <c r="I52" s="80">
        <f t="shared" si="0"/>
        <v>0</v>
      </c>
      <c r="J52" s="81" t="str">
        <f>IF(I52=0,"0,00",I52/SUM(I52:I54)*100)</f>
        <v>0,00</v>
      </c>
    </row>
    <row r="53" spans="1:10" x14ac:dyDescent="0.2">
      <c r="A53" s="188"/>
      <c r="B53" s="191"/>
      <c r="C53" s="78" t="s">
        <v>127</v>
      </c>
      <c r="D53" s="82" t="s">
        <v>122</v>
      </c>
      <c r="E53" s="83">
        <v>25</v>
      </c>
      <c r="F53" s="83">
        <v>63</v>
      </c>
      <c r="G53" s="83">
        <v>30</v>
      </c>
      <c r="H53" s="83">
        <v>1</v>
      </c>
      <c r="I53" s="83">
        <f t="shared" si="0"/>
        <v>138</v>
      </c>
      <c r="J53" s="84">
        <f>IF(I53=0,"0,00",I53/SUM(I52:I54)*100)</f>
        <v>47.916666666666671</v>
      </c>
    </row>
    <row r="54" spans="1:10" x14ac:dyDescent="0.2">
      <c r="A54" s="189"/>
      <c r="B54" s="192"/>
      <c r="C54" s="91" t="s">
        <v>137</v>
      </c>
      <c r="D54" s="86" t="s">
        <v>124</v>
      </c>
      <c r="E54" s="87">
        <v>24</v>
      </c>
      <c r="F54" s="87">
        <v>79</v>
      </c>
      <c r="G54" s="87">
        <v>27</v>
      </c>
      <c r="H54" s="87">
        <v>2</v>
      </c>
      <c r="I54" s="93">
        <f t="shared" si="0"/>
        <v>150</v>
      </c>
      <c r="J54" s="89">
        <f>IF(I54=0,"0,00",I54/SUM(I52:I54)*100)</f>
        <v>52.083333333333336</v>
      </c>
    </row>
    <row r="55" spans="1:10" x14ac:dyDescent="0.2">
      <c r="A55" s="94"/>
      <c r="B55" s="95"/>
      <c r="C55" s="96"/>
      <c r="D55" s="97"/>
      <c r="E55" s="97"/>
      <c r="F55" s="98"/>
      <c r="G55" s="98"/>
      <c r="H55" s="98"/>
      <c r="I55" s="98"/>
      <c r="J55" s="99"/>
    </row>
    <row r="56" spans="1:10" x14ac:dyDescent="0.2">
      <c r="A56" s="59" t="s">
        <v>51</v>
      </c>
      <c r="B56" s="59"/>
      <c r="C56" s="104"/>
      <c r="D56" s="100"/>
      <c r="E56" s="100"/>
      <c r="F56" s="100"/>
      <c r="G56" s="101"/>
      <c r="H56" s="101"/>
      <c r="I56" s="101"/>
      <c r="J56" s="101"/>
    </row>
    <row r="57" spans="1:10" x14ac:dyDescent="0.2">
      <c r="A57" s="31"/>
      <c r="B57" s="31"/>
      <c r="C57" s="31"/>
      <c r="D57" s="31"/>
      <c r="E57" s="31"/>
      <c r="F57" s="31"/>
      <c r="G57" s="102"/>
      <c r="H57" s="102"/>
      <c r="I57" s="102"/>
      <c r="J57" s="102"/>
    </row>
    <row r="58" spans="1:10" x14ac:dyDescent="0.2">
      <c r="A58" s="31"/>
      <c r="B58" s="31"/>
      <c r="C58" s="31"/>
      <c r="D58" s="31"/>
      <c r="E58" s="31"/>
      <c r="F58" s="31"/>
      <c r="G58" s="102"/>
      <c r="H58" s="102"/>
      <c r="I58" s="102"/>
      <c r="J58" s="102"/>
    </row>
    <row r="59" spans="1:10" x14ac:dyDescent="0.2">
      <c r="A59" s="103"/>
      <c r="B59" s="103"/>
      <c r="C59" s="103"/>
      <c r="D59" s="103"/>
      <c r="E59" s="103"/>
      <c r="F59" s="103"/>
      <c r="G59" s="103"/>
      <c r="H59" s="103"/>
      <c r="I59" s="103"/>
      <c r="J59" s="103"/>
    </row>
  </sheetData>
  <mergeCells count="26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46:A54"/>
    <mergeCell ref="B46:B54"/>
    <mergeCell ref="A10:A18"/>
    <mergeCell ref="B10:B18"/>
    <mergeCell ref="A19:A27"/>
    <mergeCell ref="B19:B27"/>
    <mergeCell ref="A28:A36"/>
    <mergeCell ref="B28:B36"/>
    <mergeCell ref="A37:A45"/>
    <mergeCell ref="B37:B4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topLeftCell="U1" zoomScale="90" zoomScaleNormal="90" workbookViewId="0">
      <selection activeCell="U20" sqref="U20"/>
    </sheetView>
  </sheetViews>
  <sheetFormatPr baseColWidth="10" defaultRowHeight="12.75" x14ac:dyDescent="0.2"/>
  <cols>
    <col min="1" max="1" width="11.42578125" style="107"/>
    <col min="2" max="3" width="5.42578125" style="107" bestFit="1" customWidth="1"/>
    <col min="4" max="4" width="5" style="107" bestFit="1" customWidth="1"/>
    <col min="5" max="6" width="5.42578125" style="107" bestFit="1" customWidth="1"/>
    <col min="7" max="7" width="5.5703125" style="107" customWidth="1"/>
    <col min="8" max="8" width="5" style="107" bestFit="1" customWidth="1"/>
    <col min="9" max="10" width="5.42578125" style="107" bestFit="1" customWidth="1"/>
    <col min="11" max="11" width="5" style="107" bestFit="1" customWidth="1"/>
    <col min="12" max="12" width="3.140625" style="107" customWidth="1"/>
    <col min="13" max="20" width="4.7109375" style="107" customWidth="1"/>
    <col min="21" max="21" width="6.140625" style="107" customWidth="1"/>
    <col min="22" max="28" width="4.7109375" style="107" customWidth="1"/>
    <col min="29" max="29" width="3.7109375" style="107" customWidth="1"/>
    <col min="30" max="36" width="4.7109375" style="107" customWidth="1"/>
    <col min="37" max="37" width="5.42578125" style="107" customWidth="1"/>
    <col min="38" max="41" width="4.7109375" style="107" customWidth="1"/>
    <col min="42" max="43" width="11.42578125" style="107"/>
    <col min="44" max="81" width="4.7109375" style="107" customWidth="1"/>
    <col min="82" max="16384" width="11.42578125" style="107"/>
  </cols>
  <sheetData>
    <row r="1" spans="1:81" x14ac:dyDescent="0.2">
      <c r="A1" s="105"/>
      <c r="B1" s="106"/>
      <c r="C1" s="106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5"/>
      <c r="BP1" s="105"/>
      <c r="BQ1" s="105"/>
      <c r="BR1" s="105"/>
      <c r="BS1" s="105"/>
      <c r="BT1" s="105"/>
      <c r="BU1" s="105"/>
      <c r="BV1" s="105"/>
      <c r="BW1" s="105"/>
      <c r="BX1" s="105"/>
      <c r="BY1" s="105"/>
      <c r="BZ1" s="105"/>
      <c r="CA1" s="105"/>
      <c r="CB1" s="105"/>
      <c r="CC1" s="105"/>
    </row>
    <row r="2" spans="1:81" ht="15.75" x14ac:dyDescent="0.25">
      <c r="A2" s="108"/>
      <c r="B2" s="108"/>
      <c r="C2" s="108"/>
      <c r="D2" s="108"/>
      <c r="E2" s="108"/>
      <c r="F2" s="108"/>
      <c r="G2" s="108"/>
      <c r="H2" s="108"/>
      <c r="I2" s="105"/>
      <c r="J2" s="105"/>
      <c r="K2" s="105"/>
      <c r="L2" s="105"/>
      <c r="M2" s="215" t="s">
        <v>142</v>
      </c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</row>
    <row r="3" spans="1:81" ht="15.75" x14ac:dyDescent="0.25">
      <c r="A3" s="108"/>
      <c r="B3" s="108"/>
      <c r="C3" s="108"/>
      <c r="D3" s="108"/>
      <c r="E3" s="108"/>
      <c r="F3" s="108"/>
      <c r="G3" s="108"/>
      <c r="H3" s="108"/>
      <c r="I3" s="105"/>
      <c r="J3" s="105"/>
      <c r="K3" s="105"/>
      <c r="L3" s="105"/>
      <c r="M3" s="215" t="s">
        <v>143</v>
      </c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</row>
    <row r="4" spans="1:81" ht="15.75" x14ac:dyDescent="0.25">
      <c r="A4" s="108"/>
      <c r="B4" s="108"/>
      <c r="C4" s="108"/>
      <c r="D4" s="108"/>
      <c r="E4" s="108"/>
      <c r="F4" s="108"/>
      <c r="G4" s="108"/>
      <c r="H4" s="108"/>
      <c r="I4" s="105"/>
      <c r="J4" s="105"/>
      <c r="K4" s="105"/>
      <c r="L4" s="105"/>
      <c r="M4" s="215" t="s">
        <v>144</v>
      </c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</row>
    <row r="5" spans="1:81" x14ac:dyDescent="0.2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</row>
    <row r="6" spans="1:81" ht="7.5" customHeight="1" x14ac:dyDescent="0.2">
      <c r="A6" s="109"/>
      <c r="B6" s="109"/>
      <c r="C6" s="110"/>
      <c r="D6" s="110"/>
      <c r="E6" s="110"/>
      <c r="F6" s="110"/>
      <c r="G6" s="110"/>
      <c r="H6" s="110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</row>
    <row r="7" spans="1:81" ht="7.5" customHeight="1" x14ac:dyDescent="0.2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</row>
    <row r="8" spans="1:81" x14ac:dyDescent="0.2">
      <c r="A8" s="211" t="s">
        <v>145</v>
      </c>
      <c r="B8" s="211"/>
      <c r="C8" s="216" t="s">
        <v>146</v>
      </c>
      <c r="D8" s="216"/>
      <c r="E8" s="216"/>
      <c r="F8" s="216"/>
      <c r="G8" s="216"/>
      <c r="H8" s="216"/>
      <c r="I8" s="105"/>
      <c r="J8" s="105"/>
      <c r="K8" s="105"/>
      <c r="L8" s="211" t="s">
        <v>147</v>
      </c>
      <c r="M8" s="211"/>
      <c r="N8" s="211"/>
      <c r="O8" s="216" t="s">
        <v>164</v>
      </c>
      <c r="P8" s="216"/>
      <c r="Q8" s="216"/>
      <c r="R8" s="216"/>
      <c r="S8" s="216"/>
      <c r="T8" s="105"/>
      <c r="U8" s="105"/>
      <c r="V8" s="211" t="s">
        <v>148</v>
      </c>
      <c r="W8" s="211"/>
      <c r="X8" s="211"/>
      <c r="Y8" s="216">
        <f>+'G-1'!L5</f>
        <v>5354</v>
      </c>
      <c r="Z8" s="216"/>
      <c r="AA8" s="216"/>
      <c r="AB8" s="105"/>
      <c r="AC8" s="105"/>
      <c r="AD8" s="105"/>
      <c r="AE8" s="105"/>
      <c r="AF8" s="105"/>
      <c r="AG8" s="105"/>
      <c r="AH8" s="211" t="s">
        <v>149</v>
      </c>
      <c r="AI8" s="211"/>
      <c r="AJ8" s="212">
        <f>'G-1'!S6</f>
        <v>43857</v>
      </c>
      <c r="AK8" s="212"/>
      <c r="AL8" s="212"/>
      <c r="AM8" s="212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</row>
    <row r="9" spans="1:81" ht="8.25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</row>
    <row r="10" spans="1:81" x14ac:dyDescent="0.2">
      <c r="A10" s="105"/>
      <c r="B10" s="105"/>
      <c r="C10" s="105"/>
      <c r="D10" s="213" t="s">
        <v>47</v>
      </c>
      <c r="E10" s="213"/>
      <c r="F10" s="213"/>
      <c r="G10" s="213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213" t="s">
        <v>150</v>
      </c>
      <c r="T10" s="213"/>
      <c r="U10" s="213"/>
      <c r="V10" s="213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213" t="s">
        <v>49</v>
      </c>
      <c r="AI10" s="213"/>
      <c r="AJ10" s="213"/>
      <c r="AK10" s="213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</row>
    <row r="11" spans="1:81" ht="16.5" customHeight="1" x14ac:dyDescent="0.2">
      <c r="A11" s="111" t="s">
        <v>151</v>
      </c>
      <c r="B11" s="112">
        <v>0.32291666666666669</v>
      </c>
      <c r="C11" s="112">
        <v>0.33333333333333331</v>
      </c>
      <c r="D11" s="112">
        <v>0.34375</v>
      </c>
      <c r="E11" s="112">
        <v>0.35416666666666669</v>
      </c>
      <c r="F11" s="112">
        <v>0.36458333333333331</v>
      </c>
      <c r="G11" s="112">
        <v>0.375</v>
      </c>
      <c r="H11" s="112">
        <v>0.38541666666666669</v>
      </c>
      <c r="I11" s="112">
        <v>0.39583333333333331</v>
      </c>
      <c r="J11" s="112">
        <v>0.40625</v>
      </c>
      <c r="K11" s="112">
        <v>0.41666666666666669</v>
      </c>
      <c r="L11" s="105"/>
      <c r="M11" s="112">
        <v>0.46875</v>
      </c>
      <c r="N11" s="112">
        <v>0.47916666666666669</v>
      </c>
      <c r="O11" s="112">
        <v>0.48958333333333331</v>
      </c>
      <c r="P11" s="112">
        <v>0.5</v>
      </c>
      <c r="Q11" s="112">
        <v>0.51041666666666663</v>
      </c>
      <c r="R11" s="112">
        <v>0.52083333333333337</v>
      </c>
      <c r="S11" s="112">
        <v>0.53125</v>
      </c>
      <c r="T11" s="112">
        <v>0.54166666666666663</v>
      </c>
      <c r="U11" s="112">
        <v>0.55208333333333337</v>
      </c>
      <c r="V11" s="112">
        <v>0.5625</v>
      </c>
      <c r="W11" s="112">
        <v>0.57291666666666663</v>
      </c>
      <c r="X11" s="112">
        <v>0.58333333333333337</v>
      </c>
      <c r="Y11" s="112">
        <v>0.59375</v>
      </c>
      <c r="Z11" s="112">
        <v>0.60416666666666663</v>
      </c>
      <c r="AA11" s="112">
        <v>0.61458333333333337</v>
      </c>
      <c r="AB11" s="112">
        <v>0.625</v>
      </c>
      <c r="AC11" s="105"/>
      <c r="AD11" s="112">
        <v>0.67708333333333337</v>
      </c>
      <c r="AE11" s="112">
        <v>0.6875</v>
      </c>
      <c r="AF11" s="112">
        <v>0.69791666666666663</v>
      </c>
      <c r="AG11" s="112">
        <v>0.70833333333333337</v>
      </c>
      <c r="AH11" s="112">
        <v>0.71875</v>
      </c>
      <c r="AI11" s="112">
        <v>0.72916666666666663</v>
      </c>
      <c r="AJ11" s="112">
        <v>0.73958333333333337</v>
      </c>
      <c r="AK11" s="112">
        <v>0.75</v>
      </c>
      <c r="AL11" s="112">
        <v>0.76041666666666663</v>
      </c>
      <c r="AM11" s="112">
        <v>0.77083333333333337</v>
      </c>
      <c r="AN11" s="112">
        <v>0.78125</v>
      </c>
      <c r="AO11" s="112">
        <v>0.79166666666666663</v>
      </c>
      <c r="AP11" s="113"/>
      <c r="AQ11" s="105"/>
      <c r="AR11" s="112">
        <v>0.32291666666666669</v>
      </c>
      <c r="AS11" s="112">
        <v>0.33333333333333331</v>
      </c>
      <c r="AT11" s="112">
        <v>0.34375</v>
      </c>
      <c r="AU11" s="112">
        <v>0.35416666666666669</v>
      </c>
      <c r="AV11" s="112">
        <v>0.36458333333333331</v>
      </c>
      <c r="AW11" s="112">
        <v>0.375</v>
      </c>
      <c r="AX11" s="112">
        <v>0.38541666666666669</v>
      </c>
      <c r="AY11" s="112">
        <v>0.39583333333333331</v>
      </c>
      <c r="AZ11" s="112">
        <v>0.40625</v>
      </c>
      <c r="BA11" s="112">
        <v>0.41666666666666669</v>
      </c>
      <c r="BB11" s="112">
        <v>0.46875</v>
      </c>
      <c r="BC11" s="112">
        <v>0.47916666666666669</v>
      </c>
      <c r="BD11" s="112">
        <v>0.48958333333333331</v>
      </c>
      <c r="BE11" s="112">
        <v>0.5</v>
      </c>
      <c r="BF11" s="112">
        <v>0.51041666666666663</v>
      </c>
      <c r="BG11" s="112">
        <v>0.52083333333333337</v>
      </c>
      <c r="BH11" s="112">
        <v>0.53125</v>
      </c>
      <c r="BI11" s="112">
        <v>0.54166666666666663</v>
      </c>
      <c r="BJ11" s="112">
        <v>0.55208333333333337</v>
      </c>
      <c r="BK11" s="112">
        <v>0.5625</v>
      </c>
      <c r="BL11" s="112">
        <v>0.57291666666666663</v>
      </c>
      <c r="BM11" s="112">
        <v>0.58333333333333337</v>
      </c>
      <c r="BN11" s="112">
        <v>0.59375</v>
      </c>
      <c r="BO11" s="112">
        <v>0.60416666666666663</v>
      </c>
      <c r="BP11" s="112">
        <v>0.61458333333333337</v>
      </c>
      <c r="BQ11" s="112">
        <v>0.625</v>
      </c>
      <c r="BR11" s="112">
        <v>0.67708333333333337</v>
      </c>
      <c r="BS11" s="112">
        <v>0.6875</v>
      </c>
      <c r="BT11" s="112">
        <v>0.69791666666666663</v>
      </c>
      <c r="BU11" s="112">
        <v>0.70833333333333337</v>
      </c>
      <c r="BV11" s="112">
        <v>0.71875</v>
      </c>
      <c r="BW11" s="112">
        <v>0.72916666666666663</v>
      </c>
      <c r="BX11" s="112">
        <v>0.73958333333333337</v>
      </c>
      <c r="BY11" s="112">
        <v>0.75</v>
      </c>
      <c r="BZ11" s="112">
        <v>0.76041666666666663</v>
      </c>
      <c r="CA11" s="112">
        <v>0.77083333333333337</v>
      </c>
      <c r="CB11" s="112">
        <v>0.78125</v>
      </c>
      <c r="CC11" s="112">
        <v>0.79166666666666663</v>
      </c>
    </row>
    <row r="12" spans="1:81" x14ac:dyDescent="0.2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214" t="s">
        <v>152</v>
      </c>
      <c r="U12" s="214"/>
      <c r="V12" s="114">
        <v>12</v>
      </c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55"/>
      <c r="AS12" s="111"/>
      <c r="AT12" s="111"/>
      <c r="AU12" s="111">
        <f t="shared" ref="AU12:BA12" si="0">E14</f>
        <v>405.5</v>
      </c>
      <c r="AV12" s="111">
        <f t="shared" si="0"/>
        <v>442</v>
      </c>
      <c r="AW12" s="111">
        <f t="shared" si="0"/>
        <v>430.5</v>
      </c>
      <c r="AX12" s="111">
        <f t="shared" si="0"/>
        <v>432.5</v>
      </c>
      <c r="AY12" s="111">
        <f t="shared" si="0"/>
        <v>430</v>
      </c>
      <c r="AZ12" s="111">
        <f t="shared" si="0"/>
        <v>408.5</v>
      </c>
      <c r="BA12" s="111">
        <f t="shared" si="0"/>
        <v>441</v>
      </c>
      <c r="BB12" s="111"/>
      <c r="BC12" s="111"/>
      <c r="BD12" s="111"/>
      <c r="BE12" s="111">
        <f t="shared" ref="BE12:BQ12" si="1">P14</f>
        <v>331</v>
      </c>
      <c r="BF12" s="111">
        <f t="shared" si="1"/>
        <v>327</v>
      </c>
      <c r="BG12" s="111">
        <f t="shared" si="1"/>
        <v>341.5</v>
      </c>
      <c r="BH12" s="111">
        <f t="shared" si="1"/>
        <v>368</v>
      </c>
      <c r="BI12" s="111">
        <f t="shared" si="1"/>
        <v>390</v>
      </c>
      <c r="BJ12" s="111">
        <f t="shared" si="1"/>
        <v>403</v>
      </c>
      <c r="BK12" s="111">
        <f t="shared" si="1"/>
        <v>406</v>
      </c>
      <c r="BL12" s="111">
        <f t="shared" si="1"/>
        <v>373.5</v>
      </c>
      <c r="BM12" s="111">
        <f t="shared" si="1"/>
        <v>344</v>
      </c>
      <c r="BN12" s="111">
        <f t="shared" si="1"/>
        <v>363.5</v>
      </c>
      <c r="BO12" s="111">
        <f t="shared" si="1"/>
        <v>368.5</v>
      </c>
      <c r="BP12" s="111">
        <f t="shared" si="1"/>
        <v>396.5</v>
      </c>
      <c r="BQ12" s="111">
        <f t="shared" si="1"/>
        <v>414.5</v>
      </c>
      <c r="BR12" s="111"/>
      <c r="BS12" s="111"/>
      <c r="BT12" s="111"/>
      <c r="BU12" s="111">
        <f t="shared" ref="BU12:CC12" si="2">AG14</f>
        <v>365.5</v>
      </c>
      <c r="BV12" s="111">
        <f t="shared" si="2"/>
        <v>408</v>
      </c>
      <c r="BW12" s="111">
        <f t="shared" si="2"/>
        <v>467.5</v>
      </c>
      <c r="BX12" s="111">
        <f t="shared" si="2"/>
        <v>486.5</v>
      </c>
      <c r="BY12" s="111">
        <f t="shared" si="2"/>
        <v>545</v>
      </c>
      <c r="BZ12" s="111">
        <f t="shared" si="2"/>
        <v>600.5</v>
      </c>
      <c r="CA12" s="111">
        <f t="shared" si="2"/>
        <v>656.5</v>
      </c>
      <c r="CB12" s="111">
        <f t="shared" si="2"/>
        <v>666</v>
      </c>
      <c r="CC12" s="111">
        <f t="shared" si="2"/>
        <v>627</v>
      </c>
    </row>
    <row r="13" spans="1:81" ht="16.5" customHeight="1" x14ac:dyDescent="0.2">
      <c r="A13" s="115" t="s">
        <v>153</v>
      </c>
      <c r="B13" s="116">
        <f>+'G-1'!F10</f>
        <v>96</v>
      </c>
      <c r="C13" s="116">
        <f>+'G-1'!F11</f>
        <v>89.5</v>
      </c>
      <c r="D13" s="116">
        <f>+'G-1'!F12</f>
        <v>102</v>
      </c>
      <c r="E13" s="116">
        <f>+'G-1'!F13</f>
        <v>118</v>
      </c>
      <c r="F13" s="116">
        <f>+'G-1'!F14</f>
        <v>132.5</v>
      </c>
      <c r="G13" s="116">
        <f>+'G-1'!F15</f>
        <v>78</v>
      </c>
      <c r="H13" s="116">
        <f>+'G-1'!F16</f>
        <v>104</v>
      </c>
      <c r="I13" s="116">
        <f>+'G-1'!F17</f>
        <v>115.5</v>
      </c>
      <c r="J13" s="116">
        <f>+'G-1'!F18</f>
        <v>111</v>
      </c>
      <c r="K13" s="116">
        <f>+'G-1'!F19</f>
        <v>110.5</v>
      </c>
      <c r="L13" s="117"/>
      <c r="M13" s="116">
        <f>+'G-1'!F20</f>
        <v>84.5</v>
      </c>
      <c r="N13" s="116">
        <f>+'G-1'!F21</f>
        <v>75</v>
      </c>
      <c r="O13" s="116">
        <f>+'G-1'!F22</f>
        <v>82</v>
      </c>
      <c r="P13" s="116">
        <f>+'G-1'!M10</f>
        <v>89.5</v>
      </c>
      <c r="Q13" s="116">
        <f>+'G-1'!M11</f>
        <v>80.5</v>
      </c>
      <c r="R13" s="116">
        <f>+'G-1'!M12</f>
        <v>89.5</v>
      </c>
      <c r="S13" s="116">
        <f>+'G-1'!M13</f>
        <v>108.5</v>
      </c>
      <c r="T13" s="116">
        <f>+'G-1'!M14</f>
        <v>111.5</v>
      </c>
      <c r="U13" s="116">
        <f>+'G-1'!M15</f>
        <v>93.5</v>
      </c>
      <c r="V13" s="116">
        <f>+'G-1'!M16</f>
        <v>92.5</v>
      </c>
      <c r="W13" s="116">
        <f>+'G-1'!M17</f>
        <v>76</v>
      </c>
      <c r="X13" s="116">
        <f>+'G-1'!M18</f>
        <v>82</v>
      </c>
      <c r="Y13" s="116">
        <f>+'G-1'!M19</f>
        <v>113</v>
      </c>
      <c r="Z13" s="116">
        <f>+'G-1'!M20</f>
        <v>97.5</v>
      </c>
      <c r="AA13" s="116">
        <f>+'G-1'!M21</f>
        <v>104</v>
      </c>
      <c r="AB13" s="116">
        <f>+'G-1'!M22</f>
        <v>100</v>
      </c>
      <c r="AC13" s="117"/>
      <c r="AD13" s="116">
        <f>+'G-1'!T10</f>
        <v>84.5</v>
      </c>
      <c r="AE13" s="116">
        <f>+'G-1'!T11</f>
        <v>80.5</v>
      </c>
      <c r="AF13" s="116">
        <f>+'G-1'!T12</f>
        <v>104.5</v>
      </c>
      <c r="AG13" s="116">
        <f>+'G-1'!T13</f>
        <v>96</v>
      </c>
      <c r="AH13" s="116">
        <f>+'G-1'!T14</f>
        <v>127</v>
      </c>
      <c r="AI13" s="116">
        <f>+'G-1'!T15</f>
        <v>140</v>
      </c>
      <c r="AJ13" s="116">
        <f>+'G-1'!T16</f>
        <v>123.5</v>
      </c>
      <c r="AK13" s="116">
        <f>+'G-1'!T17</f>
        <v>154.5</v>
      </c>
      <c r="AL13" s="116">
        <f>+'G-1'!T18</f>
        <v>182.5</v>
      </c>
      <c r="AM13" s="116">
        <f>+'G-1'!T19</f>
        <v>196</v>
      </c>
      <c r="AN13" s="116">
        <f>+'G-1'!T20</f>
        <v>133</v>
      </c>
      <c r="AO13" s="116">
        <f>+'G-1'!T21</f>
        <v>115.5</v>
      </c>
      <c r="AP13" s="118"/>
      <c r="AQ13" s="118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8"/>
      <c r="CB13" s="118"/>
      <c r="CC13" s="118"/>
    </row>
    <row r="14" spans="1:81" ht="16.5" customHeight="1" x14ac:dyDescent="0.2">
      <c r="A14" s="115" t="s">
        <v>154</v>
      </c>
      <c r="B14" s="152"/>
      <c r="C14" s="116"/>
      <c r="D14" s="116"/>
      <c r="E14" s="116">
        <f>B13+C13+D13+E13</f>
        <v>405.5</v>
      </c>
      <c r="F14" s="116">
        <f t="shared" ref="F14:K14" si="3">C13+D13+E13+F13</f>
        <v>442</v>
      </c>
      <c r="G14" s="116">
        <f t="shared" si="3"/>
        <v>430.5</v>
      </c>
      <c r="H14" s="116">
        <f t="shared" si="3"/>
        <v>432.5</v>
      </c>
      <c r="I14" s="116">
        <f t="shared" si="3"/>
        <v>430</v>
      </c>
      <c r="J14" s="116">
        <f t="shared" si="3"/>
        <v>408.5</v>
      </c>
      <c r="K14" s="116">
        <f t="shared" si="3"/>
        <v>441</v>
      </c>
      <c r="L14" s="117"/>
      <c r="M14" s="116"/>
      <c r="N14" s="116"/>
      <c r="O14" s="116"/>
      <c r="P14" s="116">
        <f>M13+N13+O13+P13</f>
        <v>331</v>
      </c>
      <c r="Q14" s="116">
        <f t="shared" ref="Q14:AB14" si="4">N13+O13+P13+Q13</f>
        <v>327</v>
      </c>
      <c r="R14" s="116">
        <f t="shared" si="4"/>
        <v>341.5</v>
      </c>
      <c r="S14" s="116">
        <f t="shared" si="4"/>
        <v>368</v>
      </c>
      <c r="T14" s="116">
        <f t="shared" si="4"/>
        <v>390</v>
      </c>
      <c r="U14" s="116">
        <f t="shared" si="4"/>
        <v>403</v>
      </c>
      <c r="V14" s="116">
        <f t="shared" si="4"/>
        <v>406</v>
      </c>
      <c r="W14" s="116">
        <f t="shared" si="4"/>
        <v>373.5</v>
      </c>
      <c r="X14" s="116">
        <f t="shared" si="4"/>
        <v>344</v>
      </c>
      <c r="Y14" s="116">
        <f t="shared" si="4"/>
        <v>363.5</v>
      </c>
      <c r="Z14" s="116">
        <f t="shared" si="4"/>
        <v>368.5</v>
      </c>
      <c r="AA14" s="116">
        <f t="shared" si="4"/>
        <v>396.5</v>
      </c>
      <c r="AB14" s="116">
        <f t="shared" si="4"/>
        <v>414.5</v>
      </c>
      <c r="AC14" s="117"/>
      <c r="AD14" s="116"/>
      <c r="AE14" s="116"/>
      <c r="AF14" s="116"/>
      <c r="AG14" s="116">
        <f>AD13+AE13+AF13+AG13</f>
        <v>365.5</v>
      </c>
      <c r="AH14" s="116">
        <f t="shared" ref="AH14:AO14" si="5">AE13+AF13+AG13+AH13</f>
        <v>408</v>
      </c>
      <c r="AI14" s="116">
        <f t="shared" si="5"/>
        <v>467.5</v>
      </c>
      <c r="AJ14" s="116">
        <f t="shared" si="5"/>
        <v>486.5</v>
      </c>
      <c r="AK14" s="116">
        <f t="shared" si="5"/>
        <v>545</v>
      </c>
      <c r="AL14" s="116">
        <f t="shared" si="5"/>
        <v>600.5</v>
      </c>
      <c r="AM14" s="116">
        <f t="shared" si="5"/>
        <v>656.5</v>
      </c>
      <c r="AN14" s="116">
        <f t="shared" si="5"/>
        <v>666</v>
      </c>
      <c r="AO14" s="116">
        <f t="shared" si="5"/>
        <v>627</v>
      </c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</row>
    <row r="15" spans="1:81" ht="16.5" customHeight="1" x14ac:dyDescent="0.2">
      <c r="A15" s="111" t="s">
        <v>155</v>
      </c>
      <c r="B15" s="119"/>
      <c r="C15" s="120" t="s">
        <v>156</v>
      </c>
      <c r="D15" s="147">
        <f>+Direccionalidad!J10/100</f>
        <v>0.76157407407407407</v>
      </c>
      <c r="E15" s="120"/>
      <c r="F15" s="120" t="s">
        <v>157</v>
      </c>
      <c r="G15" s="121">
        <f>+Direccionalidad!J11/100</f>
        <v>0</v>
      </c>
      <c r="H15" s="120"/>
      <c r="I15" s="120" t="s">
        <v>158</v>
      </c>
      <c r="J15" s="121">
        <f>+Direccionalidad!J12/100</f>
        <v>0.23842592592592593</v>
      </c>
      <c r="K15" s="122"/>
      <c r="L15" s="123"/>
      <c r="M15" s="119"/>
      <c r="N15" s="120"/>
      <c r="O15" s="120" t="s">
        <v>156</v>
      </c>
      <c r="P15" s="121">
        <f>+Direccionalidad!J13/100</f>
        <v>0.89705882352941169</v>
      </c>
      <c r="Q15" s="120"/>
      <c r="R15" s="120"/>
      <c r="S15" s="120"/>
      <c r="T15" s="120" t="s">
        <v>157</v>
      </c>
      <c r="U15" s="121">
        <f>+Direccionalidad!J14/100</f>
        <v>0</v>
      </c>
      <c r="V15" s="120"/>
      <c r="W15" s="120"/>
      <c r="X15" s="120"/>
      <c r="Y15" s="120" t="s">
        <v>158</v>
      </c>
      <c r="Z15" s="121">
        <f>+Direccionalidad!J15/100</f>
        <v>0.10294117647058823</v>
      </c>
      <c r="AA15" s="120"/>
      <c r="AB15" s="122"/>
      <c r="AC15" s="123"/>
      <c r="AD15" s="119"/>
      <c r="AE15" s="120" t="s">
        <v>156</v>
      </c>
      <c r="AF15" s="121">
        <f>+Direccionalidad!J16/100</f>
        <v>0.88128772635814878</v>
      </c>
      <c r="AG15" s="120"/>
      <c r="AH15" s="120"/>
      <c r="AI15" s="120"/>
      <c r="AJ15" s="120" t="s">
        <v>157</v>
      </c>
      <c r="AK15" s="121">
        <f>+Direccionalidad!J17/100</f>
        <v>0</v>
      </c>
      <c r="AL15" s="120"/>
      <c r="AM15" s="120"/>
      <c r="AN15" s="120" t="s">
        <v>158</v>
      </c>
      <c r="AO15" s="124">
        <f>+Direccionalidad!J18/100</f>
        <v>0.11871227364185109</v>
      </c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</row>
    <row r="16" spans="1:81" ht="16.5" customHeight="1" x14ac:dyDescent="0.2">
      <c r="A16" s="125" t="s">
        <v>159</v>
      </c>
      <c r="B16" s="126">
        <f>MAX(B14:K14)</f>
        <v>442</v>
      </c>
      <c r="C16" s="120" t="s">
        <v>156</v>
      </c>
      <c r="D16" s="127">
        <f>+B16*D15</f>
        <v>336.61574074074076</v>
      </c>
      <c r="E16" s="120"/>
      <c r="F16" s="120" t="s">
        <v>157</v>
      </c>
      <c r="G16" s="127">
        <f>+B16*G15</f>
        <v>0</v>
      </c>
      <c r="H16" s="120"/>
      <c r="I16" s="120" t="s">
        <v>158</v>
      </c>
      <c r="J16" s="127">
        <f>+B16*J15</f>
        <v>105.38425925925927</v>
      </c>
      <c r="K16" s="122"/>
      <c r="L16" s="123"/>
      <c r="M16" s="126">
        <f>MAX(M14:AB14)</f>
        <v>414.5</v>
      </c>
      <c r="N16" s="120"/>
      <c r="O16" s="120" t="s">
        <v>156</v>
      </c>
      <c r="P16" s="128">
        <f>+M16*P15</f>
        <v>371.83088235294116</v>
      </c>
      <c r="Q16" s="120"/>
      <c r="R16" s="120"/>
      <c r="S16" s="120"/>
      <c r="T16" s="120" t="s">
        <v>157</v>
      </c>
      <c r="U16" s="128">
        <f>+M16*U15</f>
        <v>0</v>
      </c>
      <c r="V16" s="120"/>
      <c r="W16" s="120"/>
      <c r="X16" s="120"/>
      <c r="Y16" s="120" t="s">
        <v>158</v>
      </c>
      <c r="Z16" s="128">
        <f>+M16*Z15</f>
        <v>42.669117647058819</v>
      </c>
      <c r="AA16" s="120"/>
      <c r="AB16" s="122"/>
      <c r="AC16" s="123"/>
      <c r="AD16" s="126">
        <f>MAX(AD14:AO14)</f>
        <v>666</v>
      </c>
      <c r="AE16" s="120" t="s">
        <v>156</v>
      </c>
      <c r="AF16" s="127">
        <f>+AD16*AF15</f>
        <v>586.93762575452706</v>
      </c>
      <c r="AG16" s="120"/>
      <c r="AH16" s="120"/>
      <c r="AI16" s="120"/>
      <c r="AJ16" s="120" t="s">
        <v>157</v>
      </c>
      <c r="AK16" s="127">
        <f>+AD16*AK15</f>
        <v>0</v>
      </c>
      <c r="AL16" s="120"/>
      <c r="AM16" s="120"/>
      <c r="AN16" s="120" t="s">
        <v>158</v>
      </c>
      <c r="AO16" s="129">
        <f>+AD16*AO15</f>
        <v>79.062374245472824</v>
      </c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</row>
    <row r="17" spans="1:81" ht="16.5" customHeight="1" x14ac:dyDescent="0.2">
      <c r="A17" s="105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209" t="s">
        <v>152</v>
      </c>
      <c r="U17" s="209"/>
      <c r="V17" s="130" t="s">
        <v>161</v>
      </c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</row>
    <row r="18" spans="1:81" ht="16.5" customHeight="1" x14ac:dyDescent="0.2">
      <c r="A18" s="115" t="s">
        <v>153</v>
      </c>
      <c r="B18" s="116">
        <f>+'G-3'!F10</f>
        <v>202.5</v>
      </c>
      <c r="C18" s="116">
        <f>+'G-3'!F11</f>
        <v>218.5</v>
      </c>
      <c r="D18" s="116">
        <f>+'G-3'!F12</f>
        <v>215.5</v>
      </c>
      <c r="E18" s="116">
        <f>+'G-3'!F13</f>
        <v>223.5</v>
      </c>
      <c r="F18" s="116">
        <f>+'G-3'!F14</f>
        <v>193</v>
      </c>
      <c r="G18" s="116">
        <f>+'G-3'!F15</f>
        <v>135</v>
      </c>
      <c r="H18" s="116">
        <f>+'G-3'!F16</f>
        <v>146</v>
      </c>
      <c r="I18" s="116">
        <f>+'G-3'!F17</f>
        <v>138.5</v>
      </c>
      <c r="J18" s="116">
        <f>+'G-3'!F18</f>
        <v>159.5</v>
      </c>
      <c r="K18" s="116">
        <f>+'G-3'!F19</f>
        <v>144.5</v>
      </c>
      <c r="L18" s="117"/>
      <c r="M18" s="116">
        <f>+'G-3'!F20</f>
        <v>173</v>
      </c>
      <c r="N18" s="116">
        <f>+'G-3'!F21</f>
        <v>183.5</v>
      </c>
      <c r="O18" s="116">
        <f>+'G-3'!F22</f>
        <v>182</v>
      </c>
      <c r="P18" s="116">
        <f>+'G-3'!M10</f>
        <v>192.5</v>
      </c>
      <c r="Q18" s="116">
        <f>+'G-3'!M11</f>
        <v>166.5</v>
      </c>
      <c r="R18" s="116">
        <f>+'G-3'!M12</f>
        <v>138</v>
      </c>
      <c r="S18" s="116">
        <f>+'G-3'!M13</f>
        <v>131</v>
      </c>
      <c r="T18" s="116">
        <f>+'G-3'!M14</f>
        <v>132</v>
      </c>
      <c r="U18" s="116">
        <f>+'G-3'!M15</f>
        <v>121</v>
      </c>
      <c r="V18" s="116">
        <f>+'G-3'!M16</f>
        <v>124.5</v>
      </c>
      <c r="W18" s="116">
        <f>+'G-3'!M17</f>
        <v>150.5</v>
      </c>
      <c r="X18" s="116">
        <f>+'G-3'!M18</f>
        <v>180.5</v>
      </c>
      <c r="Y18" s="116">
        <f>+'G-3'!M19</f>
        <v>171</v>
      </c>
      <c r="Z18" s="116">
        <f>+'G-3'!M20</f>
        <v>193</v>
      </c>
      <c r="AA18" s="116">
        <f>+'G-3'!M21</f>
        <v>172.5</v>
      </c>
      <c r="AB18" s="116">
        <f>+'G-3'!M22</f>
        <v>202</v>
      </c>
      <c r="AC18" s="117"/>
      <c r="AD18" s="116">
        <f>+'G-3'!T10</f>
        <v>186</v>
      </c>
      <c r="AE18" s="116">
        <f>+'G-3'!T11</f>
        <v>181.5</v>
      </c>
      <c r="AF18" s="116">
        <f>+'G-3'!T12</f>
        <v>171</v>
      </c>
      <c r="AG18" s="116">
        <f>+'G-3'!T13</f>
        <v>205.5</v>
      </c>
      <c r="AH18" s="116">
        <f>+'G-3'!T14</f>
        <v>166.5</v>
      </c>
      <c r="AI18" s="116">
        <f>+'G-3'!T15</f>
        <v>186</v>
      </c>
      <c r="AJ18" s="116">
        <f>+'G-3'!T16</f>
        <v>182.5</v>
      </c>
      <c r="AK18" s="116">
        <f>+'G-3'!T17</f>
        <v>217</v>
      </c>
      <c r="AL18" s="116">
        <f>+'G-3'!T18</f>
        <v>187</v>
      </c>
      <c r="AM18" s="116">
        <f>+'G-3'!T19</f>
        <v>164.5</v>
      </c>
      <c r="AN18" s="116">
        <f>+'G-3'!T20</f>
        <v>192</v>
      </c>
      <c r="AO18" s="116">
        <f>+'G-3'!T21</f>
        <v>167.5</v>
      </c>
      <c r="AP18" s="118"/>
      <c r="AQ18" s="118"/>
      <c r="AR18" s="118"/>
      <c r="AS18" s="118"/>
      <c r="AT18" s="153"/>
      <c r="AU18" s="118">
        <f t="shared" ref="AU18:BA18" si="6">E19</f>
        <v>860</v>
      </c>
      <c r="AV18" s="118">
        <f t="shared" si="6"/>
        <v>850.5</v>
      </c>
      <c r="AW18" s="118">
        <f t="shared" si="6"/>
        <v>767</v>
      </c>
      <c r="AX18" s="118">
        <f t="shared" si="6"/>
        <v>697.5</v>
      </c>
      <c r="AY18" s="118">
        <f t="shared" si="6"/>
        <v>612.5</v>
      </c>
      <c r="AZ18" s="118">
        <f t="shared" si="6"/>
        <v>579</v>
      </c>
      <c r="BA18" s="118">
        <f t="shared" si="6"/>
        <v>588.5</v>
      </c>
      <c r="BB18" s="118"/>
      <c r="BC18" s="118"/>
      <c r="BD18" s="118"/>
      <c r="BE18" s="118">
        <f t="shared" ref="BE18:BQ18" si="7">P19</f>
        <v>731</v>
      </c>
      <c r="BF18" s="118">
        <f t="shared" si="7"/>
        <v>724.5</v>
      </c>
      <c r="BG18" s="118">
        <f t="shared" si="7"/>
        <v>679</v>
      </c>
      <c r="BH18" s="118">
        <f t="shared" si="7"/>
        <v>628</v>
      </c>
      <c r="BI18" s="118">
        <f t="shared" si="7"/>
        <v>567.5</v>
      </c>
      <c r="BJ18" s="118">
        <f t="shared" si="7"/>
        <v>522</v>
      </c>
      <c r="BK18" s="118">
        <f t="shared" si="7"/>
        <v>508.5</v>
      </c>
      <c r="BL18" s="118">
        <f t="shared" si="7"/>
        <v>528</v>
      </c>
      <c r="BM18" s="118">
        <f t="shared" si="7"/>
        <v>576.5</v>
      </c>
      <c r="BN18" s="118">
        <f t="shared" si="7"/>
        <v>626.5</v>
      </c>
      <c r="BO18" s="118">
        <f t="shared" si="7"/>
        <v>695</v>
      </c>
      <c r="BP18" s="118">
        <f t="shared" si="7"/>
        <v>717</v>
      </c>
      <c r="BQ18" s="118">
        <f t="shared" si="7"/>
        <v>738.5</v>
      </c>
      <c r="BR18" s="118"/>
      <c r="BS18" s="118"/>
      <c r="BT18" s="118"/>
      <c r="BU18" s="118">
        <f t="shared" ref="BU18:CC18" si="8">AG19</f>
        <v>744</v>
      </c>
      <c r="BV18" s="118">
        <f t="shared" si="8"/>
        <v>724.5</v>
      </c>
      <c r="BW18" s="118">
        <f t="shared" si="8"/>
        <v>729</v>
      </c>
      <c r="BX18" s="118">
        <f t="shared" si="8"/>
        <v>740.5</v>
      </c>
      <c r="BY18" s="118">
        <f t="shared" si="8"/>
        <v>752</v>
      </c>
      <c r="BZ18" s="118">
        <f t="shared" si="8"/>
        <v>772.5</v>
      </c>
      <c r="CA18" s="118">
        <f t="shared" si="8"/>
        <v>751</v>
      </c>
      <c r="CB18" s="118">
        <f t="shared" si="8"/>
        <v>760.5</v>
      </c>
      <c r="CC18" s="118">
        <f t="shared" si="8"/>
        <v>711</v>
      </c>
    </row>
    <row r="19" spans="1:81" ht="16.5" customHeight="1" x14ac:dyDescent="0.2">
      <c r="A19" s="115" t="s">
        <v>154</v>
      </c>
      <c r="B19" s="152"/>
      <c r="C19" s="116"/>
      <c r="D19" s="116"/>
      <c r="E19" s="116">
        <f>B18+C18+D18+E18</f>
        <v>860</v>
      </c>
      <c r="F19" s="116">
        <f t="shared" ref="F19:K19" si="9">C18+D18+E18+F18</f>
        <v>850.5</v>
      </c>
      <c r="G19" s="116">
        <f t="shared" si="9"/>
        <v>767</v>
      </c>
      <c r="H19" s="116">
        <f t="shared" si="9"/>
        <v>697.5</v>
      </c>
      <c r="I19" s="116">
        <f t="shared" si="9"/>
        <v>612.5</v>
      </c>
      <c r="J19" s="116">
        <f t="shared" si="9"/>
        <v>579</v>
      </c>
      <c r="K19" s="116">
        <f t="shared" si="9"/>
        <v>588.5</v>
      </c>
      <c r="L19" s="117"/>
      <c r="M19" s="116"/>
      <c r="N19" s="116"/>
      <c r="O19" s="116"/>
      <c r="P19" s="116">
        <f>M18+N18+O18+P18</f>
        <v>731</v>
      </c>
      <c r="Q19" s="116">
        <f t="shared" ref="Q19:AB19" si="10">N18+O18+P18+Q18</f>
        <v>724.5</v>
      </c>
      <c r="R19" s="116">
        <f t="shared" si="10"/>
        <v>679</v>
      </c>
      <c r="S19" s="116">
        <f t="shared" si="10"/>
        <v>628</v>
      </c>
      <c r="T19" s="116">
        <f t="shared" si="10"/>
        <v>567.5</v>
      </c>
      <c r="U19" s="116">
        <f t="shared" si="10"/>
        <v>522</v>
      </c>
      <c r="V19" s="116">
        <f t="shared" si="10"/>
        <v>508.5</v>
      </c>
      <c r="W19" s="116">
        <f t="shared" si="10"/>
        <v>528</v>
      </c>
      <c r="X19" s="116">
        <f t="shared" si="10"/>
        <v>576.5</v>
      </c>
      <c r="Y19" s="116">
        <f t="shared" si="10"/>
        <v>626.5</v>
      </c>
      <c r="Z19" s="116">
        <f t="shared" si="10"/>
        <v>695</v>
      </c>
      <c r="AA19" s="116">
        <f t="shared" si="10"/>
        <v>717</v>
      </c>
      <c r="AB19" s="116">
        <f t="shared" si="10"/>
        <v>738.5</v>
      </c>
      <c r="AC19" s="117"/>
      <c r="AD19" s="116"/>
      <c r="AE19" s="116"/>
      <c r="AF19" s="116"/>
      <c r="AG19" s="116">
        <f>AD18+AE18+AF18+AG18</f>
        <v>744</v>
      </c>
      <c r="AH19" s="116">
        <f t="shared" ref="AH19:AO19" si="11">AE18+AF18+AG18+AH18</f>
        <v>724.5</v>
      </c>
      <c r="AI19" s="116">
        <f t="shared" si="11"/>
        <v>729</v>
      </c>
      <c r="AJ19" s="116">
        <f t="shared" si="11"/>
        <v>740.5</v>
      </c>
      <c r="AK19" s="116">
        <f t="shared" si="11"/>
        <v>752</v>
      </c>
      <c r="AL19" s="116">
        <f t="shared" si="11"/>
        <v>772.5</v>
      </c>
      <c r="AM19" s="116">
        <f t="shared" si="11"/>
        <v>751</v>
      </c>
      <c r="AN19" s="116">
        <f t="shared" si="11"/>
        <v>760.5</v>
      </c>
      <c r="AO19" s="116">
        <f t="shared" si="11"/>
        <v>711</v>
      </c>
      <c r="AP19" s="118"/>
      <c r="AQ19" s="118"/>
      <c r="AR19" s="118"/>
      <c r="AS19" s="118"/>
      <c r="AT19" s="153"/>
      <c r="AU19" s="118">
        <f t="shared" ref="AU19:BA19" si="12">E34</f>
        <v>658</v>
      </c>
      <c r="AV19" s="118">
        <f t="shared" si="12"/>
        <v>717</v>
      </c>
      <c r="AW19" s="118">
        <f t="shared" si="12"/>
        <v>680</v>
      </c>
      <c r="AX19" s="118">
        <f t="shared" si="12"/>
        <v>675</v>
      </c>
      <c r="AY19" s="118">
        <f t="shared" si="12"/>
        <v>647</v>
      </c>
      <c r="AZ19" s="118">
        <f t="shared" si="12"/>
        <v>604.5</v>
      </c>
      <c r="BA19" s="118">
        <f t="shared" si="12"/>
        <v>611</v>
      </c>
      <c r="BB19" s="118"/>
      <c r="BC19" s="118"/>
      <c r="BD19" s="118"/>
      <c r="BE19" s="118">
        <f t="shared" ref="BE19:BQ19" si="13">P34</f>
        <v>544.5</v>
      </c>
      <c r="BF19" s="118">
        <f t="shared" si="13"/>
        <v>577</v>
      </c>
      <c r="BG19" s="118">
        <f t="shared" si="13"/>
        <v>562</v>
      </c>
      <c r="BH19" s="118">
        <f t="shared" si="13"/>
        <v>567</v>
      </c>
      <c r="BI19" s="118">
        <f t="shared" si="13"/>
        <v>563</v>
      </c>
      <c r="BJ19" s="118">
        <f t="shared" si="13"/>
        <v>550.5</v>
      </c>
      <c r="BK19" s="118">
        <f t="shared" si="13"/>
        <v>530.5</v>
      </c>
      <c r="BL19" s="118">
        <f t="shared" si="13"/>
        <v>533</v>
      </c>
      <c r="BM19" s="118">
        <f t="shared" si="13"/>
        <v>554</v>
      </c>
      <c r="BN19" s="118">
        <f t="shared" si="13"/>
        <v>540.5</v>
      </c>
      <c r="BO19" s="118">
        <f t="shared" si="13"/>
        <v>563.5</v>
      </c>
      <c r="BP19" s="118">
        <f t="shared" si="13"/>
        <v>566.5</v>
      </c>
      <c r="BQ19" s="118">
        <f t="shared" si="13"/>
        <v>557</v>
      </c>
      <c r="BR19" s="118"/>
      <c r="BS19" s="118"/>
      <c r="BT19" s="118"/>
      <c r="BU19" s="118">
        <f t="shared" ref="BU19:CC19" si="14">AG34</f>
        <v>510.5</v>
      </c>
      <c r="BV19" s="118">
        <f t="shared" si="14"/>
        <v>498.5</v>
      </c>
      <c r="BW19" s="118">
        <f t="shared" si="14"/>
        <v>466.5</v>
      </c>
      <c r="BX19" s="118">
        <f t="shared" si="14"/>
        <v>454</v>
      </c>
      <c r="BY19" s="118">
        <f t="shared" si="14"/>
        <v>463.5</v>
      </c>
      <c r="BZ19" s="118">
        <f t="shared" si="14"/>
        <v>474</v>
      </c>
      <c r="CA19" s="118">
        <f t="shared" si="14"/>
        <v>497.5</v>
      </c>
      <c r="CB19" s="118">
        <f t="shared" si="14"/>
        <v>548.5</v>
      </c>
      <c r="CC19" s="118">
        <f t="shared" si="14"/>
        <v>552.5</v>
      </c>
    </row>
    <row r="20" spans="1:81" ht="16.5" customHeight="1" x14ac:dyDescent="0.2">
      <c r="A20" s="111" t="s">
        <v>155</v>
      </c>
      <c r="B20" s="119"/>
      <c r="C20" s="120" t="s">
        <v>156</v>
      </c>
      <c r="D20" s="121">
        <f>+Direccionalidad!J46/100</f>
        <v>0</v>
      </c>
      <c r="E20" s="120"/>
      <c r="F20" s="120" t="s">
        <v>157</v>
      </c>
      <c r="G20" s="121">
        <f>+Direccionalidad!J47/100</f>
        <v>0.53138075313807531</v>
      </c>
      <c r="H20" s="120"/>
      <c r="I20" s="120" t="s">
        <v>158</v>
      </c>
      <c r="J20" s="121">
        <f>+Direccionalidad!J48/100</f>
        <v>0.46861924686192469</v>
      </c>
      <c r="K20" s="122"/>
      <c r="L20" s="123"/>
      <c r="M20" s="119"/>
      <c r="N20" s="120"/>
      <c r="O20" s="120" t="s">
        <v>156</v>
      </c>
      <c r="P20" s="121">
        <f>+Direccionalidad!J49/100</f>
        <v>0</v>
      </c>
      <c r="Q20" s="120"/>
      <c r="R20" s="120"/>
      <c r="S20" s="120"/>
      <c r="T20" s="120" t="s">
        <v>157</v>
      </c>
      <c r="U20" s="121">
        <f>+Direccionalidad!J50/100</f>
        <v>0.53071672354948807</v>
      </c>
      <c r="V20" s="120"/>
      <c r="W20" s="120"/>
      <c r="X20" s="120"/>
      <c r="Y20" s="120" t="s">
        <v>158</v>
      </c>
      <c r="Z20" s="121">
        <f>+Direccionalidad!J51/100</f>
        <v>0.46928327645051193</v>
      </c>
      <c r="AA20" s="120"/>
      <c r="AB20" s="122"/>
      <c r="AC20" s="123"/>
      <c r="AD20" s="119"/>
      <c r="AE20" s="120" t="s">
        <v>156</v>
      </c>
      <c r="AF20" s="121">
        <f>+Direccionalidad!J52/100</f>
        <v>0</v>
      </c>
      <c r="AG20" s="120"/>
      <c r="AH20" s="120"/>
      <c r="AI20" s="120"/>
      <c r="AJ20" s="120" t="s">
        <v>157</v>
      </c>
      <c r="AK20" s="121">
        <f>+Direccionalidad!J53/100</f>
        <v>0.47916666666666674</v>
      </c>
      <c r="AL20" s="120"/>
      <c r="AM20" s="120"/>
      <c r="AN20" s="120" t="s">
        <v>158</v>
      </c>
      <c r="AO20" s="124">
        <f>+Direccionalidad!J54/100</f>
        <v>0.52083333333333337</v>
      </c>
      <c r="AP20" s="105"/>
      <c r="AQ20" s="105"/>
      <c r="AR20" s="105"/>
      <c r="AS20" s="105"/>
      <c r="AT20" s="154"/>
      <c r="AU20" s="105">
        <f t="shared" ref="AU20:BA20" si="15">E24</f>
        <v>447.5</v>
      </c>
      <c r="AV20" s="105">
        <f t="shared" si="15"/>
        <v>414</v>
      </c>
      <c r="AW20" s="105">
        <f t="shared" si="15"/>
        <v>358.5</v>
      </c>
      <c r="AX20" s="105">
        <f t="shared" si="15"/>
        <v>286</v>
      </c>
      <c r="AY20" s="105">
        <f t="shared" si="15"/>
        <v>248</v>
      </c>
      <c r="AZ20" s="105">
        <f t="shared" si="15"/>
        <v>251.5</v>
      </c>
      <c r="BA20" s="105">
        <f t="shared" si="15"/>
        <v>261.5</v>
      </c>
      <c r="BB20" s="105"/>
      <c r="BC20" s="105"/>
      <c r="BD20" s="105"/>
      <c r="BE20" s="105">
        <f t="shared" ref="BE20:BQ20" si="16">P24</f>
        <v>289</v>
      </c>
      <c r="BF20" s="105">
        <f t="shared" si="16"/>
        <v>297.5</v>
      </c>
      <c r="BG20" s="105">
        <f t="shared" si="16"/>
        <v>300.5</v>
      </c>
      <c r="BH20" s="105">
        <f t="shared" si="16"/>
        <v>301.5</v>
      </c>
      <c r="BI20" s="105">
        <f t="shared" si="16"/>
        <v>268.5</v>
      </c>
      <c r="BJ20" s="105">
        <f t="shared" si="16"/>
        <v>254</v>
      </c>
      <c r="BK20" s="105">
        <f t="shared" si="16"/>
        <v>236.5</v>
      </c>
      <c r="BL20" s="105">
        <f t="shared" si="16"/>
        <v>221</v>
      </c>
      <c r="BM20" s="105">
        <f t="shared" si="16"/>
        <v>236.5</v>
      </c>
      <c r="BN20" s="105">
        <f t="shared" si="16"/>
        <v>255.5</v>
      </c>
      <c r="BO20" s="105">
        <f t="shared" si="16"/>
        <v>296</v>
      </c>
      <c r="BP20" s="105">
        <f t="shared" si="16"/>
        <v>318</v>
      </c>
      <c r="BQ20" s="105">
        <f t="shared" si="16"/>
        <v>324</v>
      </c>
      <c r="BR20" s="105"/>
      <c r="BS20" s="105"/>
      <c r="BT20" s="105"/>
      <c r="BU20" s="105">
        <f t="shared" ref="BU20:CC20" si="17">AG24</f>
        <v>254</v>
      </c>
      <c r="BV20" s="105">
        <f t="shared" si="17"/>
        <v>262.5</v>
      </c>
      <c r="BW20" s="105">
        <f t="shared" si="17"/>
        <v>289.5</v>
      </c>
      <c r="BX20" s="105">
        <f t="shared" si="17"/>
        <v>301.5</v>
      </c>
      <c r="BY20" s="105">
        <f t="shared" si="17"/>
        <v>307</v>
      </c>
      <c r="BZ20" s="105">
        <f t="shared" si="17"/>
        <v>322.5</v>
      </c>
      <c r="CA20" s="105">
        <f t="shared" si="17"/>
        <v>317</v>
      </c>
      <c r="CB20" s="105">
        <f t="shared" si="17"/>
        <v>333</v>
      </c>
      <c r="CC20" s="105">
        <f t="shared" si="17"/>
        <v>327</v>
      </c>
    </row>
    <row r="21" spans="1:81" ht="16.5" customHeight="1" x14ac:dyDescent="0.2">
      <c r="A21" s="125" t="s">
        <v>159</v>
      </c>
      <c r="B21" s="126">
        <f>MAX(B19:K19)</f>
        <v>860</v>
      </c>
      <c r="C21" s="120" t="s">
        <v>156</v>
      </c>
      <c r="D21" s="127">
        <f>+B21*D20</f>
        <v>0</v>
      </c>
      <c r="E21" s="120"/>
      <c r="F21" s="120" t="s">
        <v>157</v>
      </c>
      <c r="G21" s="127">
        <f>+B21*G20</f>
        <v>456.98744769874475</v>
      </c>
      <c r="H21" s="120"/>
      <c r="I21" s="120" t="s">
        <v>158</v>
      </c>
      <c r="J21" s="127">
        <f>+B21*J20</f>
        <v>403.01255230125525</v>
      </c>
      <c r="K21" s="122"/>
      <c r="L21" s="123"/>
      <c r="M21" s="126">
        <f>MAX(M19:AB19)</f>
        <v>738.5</v>
      </c>
      <c r="N21" s="120"/>
      <c r="O21" s="120" t="s">
        <v>156</v>
      </c>
      <c r="P21" s="128">
        <f>+M21*P20</f>
        <v>0</v>
      </c>
      <c r="Q21" s="120"/>
      <c r="R21" s="120"/>
      <c r="S21" s="120"/>
      <c r="T21" s="120" t="s">
        <v>157</v>
      </c>
      <c r="U21" s="128">
        <f>+M21*U20</f>
        <v>391.93430034129693</v>
      </c>
      <c r="V21" s="120"/>
      <c r="W21" s="120"/>
      <c r="X21" s="120"/>
      <c r="Y21" s="120" t="s">
        <v>158</v>
      </c>
      <c r="Z21" s="128">
        <f>+M21*Z20</f>
        <v>346.56569965870307</v>
      </c>
      <c r="AA21" s="120"/>
      <c r="AB21" s="122"/>
      <c r="AC21" s="123"/>
      <c r="AD21" s="126">
        <f>MAX(AD19:AO19)</f>
        <v>772.5</v>
      </c>
      <c r="AE21" s="120" t="s">
        <v>156</v>
      </c>
      <c r="AF21" s="127">
        <f>+AD21*AF20</f>
        <v>0</v>
      </c>
      <c r="AG21" s="120"/>
      <c r="AH21" s="120"/>
      <c r="AI21" s="120"/>
      <c r="AJ21" s="120" t="s">
        <v>157</v>
      </c>
      <c r="AK21" s="127">
        <f>+AD21*AK20</f>
        <v>370.15625000000006</v>
      </c>
      <c r="AL21" s="120"/>
      <c r="AM21" s="120"/>
      <c r="AN21" s="120" t="s">
        <v>158</v>
      </c>
      <c r="AO21" s="129">
        <f>+AD21*AO20</f>
        <v>402.34375000000006</v>
      </c>
      <c r="AP21" s="105"/>
      <c r="AQ21" s="105"/>
      <c r="AR21" s="105"/>
      <c r="AS21" s="105"/>
      <c r="AT21" s="154"/>
      <c r="AU21" s="118">
        <f>+E29</f>
        <v>1303.5</v>
      </c>
      <c r="AV21" s="118">
        <f>+F29</f>
        <v>1370.5</v>
      </c>
      <c r="AW21" s="118">
        <f t="shared" ref="AW21:BA21" si="18">+G29</f>
        <v>1376.5</v>
      </c>
      <c r="AX21" s="118">
        <f t="shared" si="18"/>
        <v>1380.5</v>
      </c>
      <c r="AY21" s="118">
        <f t="shared" si="18"/>
        <v>1421</v>
      </c>
      <c r="AZ21" s="118">
        <f t="shared" si="18"/>
        <v>1403.5</v>
      </c>
      <c r="BA21" s="118">
        <f t="shared" si="18"/>
        <v>1393.5</v>
      </c>
      <c r="BB21" s="105"/>
      <c r="BC21" s="105"/>
      <c r="BD21" s="105"/>
      <c r="BE21" s="118">
        <f>+P29</f>
        <v>1200.5</v>
      </c>
      <c r="BF21" s="118">
        <f t="shared" ref="BF21:BQ21" si="19">+Q29</f>
        <v>1259</v>
      </c>
      <c r="BG21" s="118">
        <f t="shared" si="19"/>
        <v>1278.5</v>
      </c>
      <c r="BH21" s="118">
        <f t="shared" si="19"/>
        <v>1301</v>
      </c>
      <c r="BI21" s="118">
        <f t="shared" si="19"/>
        <v>1273</v>
      </c>
      <c r="BJ21" s="118">
        <f t="shared" si="19"/>
        <v>1209.5</v>
      </c>
      <c r="BK21" s="118">
        <f t="shared" si="19"/>
        <v>1161.5</v>
      </c>
      <c r="BL21" s="118">
        <f t="shared" si="19"/>
        <v>1093.5</v>
      </c>
      <c r="BM21" s="118">
        <f t="shared" si="19"/>
        <v>1083.5</v>
      </c>
      <c r="BN21" s="118">
        <f t="shared" si="19"/>
        <v>1096.5</v>
      </c>
      <c r="BO21" s="118">
        <f t="shared" si="19"/>
        <v>1150</v>
      </c>
      <c r="BP21" s="118">
        <f t="shared" si="19"/>
        <v>1206.5</v>
      </c>
      <c r="BQ21" s="118">
        <f t="shared" si="19"/>
        <v>1268.5</v>
      </c>
      <c r="BR21" s="105"/>
      <c r="BS21" s="105"/>
      <c r="BT21" s="105"/>
      <c r="BU21" s="118">
        <f>+AG29</f>
        <v>1187.5</v>
      </c>
      <c r="BV21" s="118">
        <f t="shared" ref="BV21:CC21" si="20">+AH29</f>
        <v>1243.5</v>
      </c>
      <c r="BW21" s="118">
        <f t="shared" si="20"/>
        <v>1262.5</v>
      </c>
      <c r="BX21" s="118">
        <f t="shared" si="20"/>
        <v>1323.5</v>
      </c>
      <c r="BY21" s="118">
        <f t="shared" si="20"/>
        <v>1364</v>
      </c>
      <c r="BZ21" s="118">
        <f t="shared" si="20"/>
        <v>1388</v>
      </c>
      <c r="CA21" s="118">
        <f t="shared" si="20"/>
        <v>1421</v>
      </c>
      <c r="CB21" s="118">
        <f t="shared" si="20"/>
        <v>1431</v>
      </c>
      <c r="CC21" s="118">
        <f t="shared" si="20"/>
        <v>1416.5</v>
      </c>
    </row>
    <row r="22" spans="1:81" ht="16.5" customHeight="1" x14ac:dyDescent="0.2">
      <c r="A22" s="105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209" t="s">
        <v>152</v>
      </c>
      <c r="U22" s="209"/>
      <c r="V22" s="130" t="s">
        <v>162</v>
      </c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05"/>
      <c r="AQ22" s="105"/>
      <c r="AR22" s="105"/>
      <c r="AS22" s="105"/>
      <c r="AT22" s="154"/>
      <c r="AU22" s="105">
        <f t="shared" ref="AU22:BA22" si="21">E39</f>
        <v>3674.5</v>
      </c>
      <c r="AV22" s="105">
        <f t="shared" si="21"/>
        <v>3794</v>
      </c>
      <c r="AW22" s="105">
        <f t="shared" si="21"/>
        <v>3612.5</v>
      </c>
      <c r="AX22" s="105">
        <f t="shared" si="21"/>
        <v>3471.5</v>
      </c>
      <c r="AY22" s="105">
        <f t="shared" si="21"/>
        <v>3358.5</v>
      </c>
      <c r="AZ22" s="105">
        <f t="shared" si="21"/>
        <v>3247</v>
      </c>
      <c r="BA22" s="105">
        <f t="shared" si="21"/>
        <v>3295.5</v>
      </c>
      <c r="BB22" s="105"/>
      <c r="BC22" s="105"/>
      <c r="BD22" s="105"/>
      <c r="BE22" s="105">
        <f t="shared" ref="BE22:BQ22" si="22">P39</f>
        <v>3096</v>
      </c>
      <c r="BF22" s="105">
        <f t="shared" si="22"/>
        <v>3185</v>
      </c>
      <c r="BG22" s="105">
        <f t="shared" si="22"/>
        <v>3161.5</v>
      </c>
      <c r="BH22" s="105">
        <f t="shared" si="22"/>
        <v>3165.5</v>
      </c>
      <c r="BI22" s="105">
        <f t="shared" si="22"/>
        <v>3062</v>
      </c>
      <c r="BJ22" s="105">
        <f t="shared" si="22"/>
        <v>2939</v>
      </c>
      <c r="BK22" s="105">
        <f t="shared" si="22"/>
        <v>2843</v>
      </c>
      <c r="BL22" s="105">
        <f t="shared" si="22"/>
        <v>2749</v>
      </c>
      <c r="BM22" s="105">
        <f t="shared" si="22"/>
        <v>2794.5</v>
      </c>
      <c r="BN22" s="105">
        <f t="shared" si="22"/>
        <v>2882.5</v>
      </c>
      <c r="BO22" s="105">
        <f t="shared" si="22"/>
        <v>3073</v>
      </c>
      <c r="BP22" s="105">
        <f t="shared" si="22"/>
        <v>3204.5</v>
      </c>
      <c r="BQ22" s="105">
        <f t="shared" si="22"/>
        <v>3302.5</v>
      </c>
      <c r="BR22" s="105"/>
      <c r="BS22" s="105"/>
      <c r="BT22" s="105"/>
      <c r="BU22" s="105">
        <f t="shared" ref="BU22:CC22" si="23">AG39</f>
        <v>3061.5</v>
      </c>
      <c r="BV22" s="105">
        <f t="shared" si="23"/>
        <v>3137</v>
      </c>
      <c r="BW22" s="105">
        <f t="shared" si="23"/>
        <v>3215</v>
      </c>
      <c r="BX22" s="105">
        <f t="shared" si="23"/>
        <v>3306</v>
      </c>
      <c r="BY22" s="105">
        <f t="shared" si="23"/>
        <v>3431.5</v>
      </c>
      <c r="BZ22" s="105">
        <f t="shared" si="23"/>
        <v>3557.5</v>
      </c>
      <c r="CA22" s="105">
        <f t="shared" si="23"/>
        <v>3643</v>
      </c>
      <c r="CB22" s="105">
        <f t="shared" si="23"/>
        <v>3739</v>
      </c>
      <c r="CC22" s="105">
        <f t="shared" si="23"/>
        <v>3634</v>
      </c>
    </row>
    <row r="23" spans="1:81" ht="16.5" customHeight="1" x14ac:dyDescent="0.2">
      <c r="A23" s="115" t="s">
        <v>153</v>
      </c>
      <c r="B23" s="116">
        <f>+'G-2'!F10</f>
        <v>99.5</v>
      </c>
      <c r="C23" s="116">
        <f>+'G-2'!F11</f>
        <v>120</v>
      </c>
      <c r="D23" s="116">
        <f>+'G-2'!F12</f>
        <v>126.5</v>
      </c>
      <c r="E23" s="116">
        <f>+'G-2'!F13</f>
        <v>101.5</v>
      </c>
      <c r="F23" s="116">
        <f>+'G-2'!F14</f>
        <v>66</v>
      </c>
      <c r="G23" s="116">
        <f>+'G-2'!F15</f>
        <v>64.5</v>
      </c>
      <c r="H23" s="116">
        <f>+'G-2'!F16</f>
        <v>54</v>
      </c>
      <c r="I23" s="116">
        <f>+'G-2'!F17</f>
        <v>63.5</v>
      </c>
      <c r="J23" s="116">
        <f>+'G-2'!F18</f>
        <v>69.5</v>
      </c>
      <c r="K23" s="116">
        <f>+'G-2'!F19</f>
        <v>74.5</v>
      </c>
      <c r="L23" s="117"/>
      <c r="M23" s="116">
        <f>+'G-2'!F20</f>
        <v>60.5</v>
      </c>
      <c r="N23" s="116">
        <f>+'G-2'!F21</f>
        <v>65</v>
      </c>
      <c r="O23" s="116">
        <f>+'G-2'!F22</f>
        <v>72.5</v>
      </c>
      <c r="P23" s="116">
        <f>+'G-2'!M10</f>
        <v>91</v>
      </c>
      <c r="Q23" s="116">
        <f>+'G-2'!M11</f>
        <v>69</v>
      </c>
      <c r="R23" s="116">
        <f>+'G-2'!M12</f>
        <v>68</v>
      </c>
      <c r="S23" s="116">
        <f>+'G-2'!M13</f>
        <v>73.5</v>
      </c>
      <c r="T23" s="116">
        <f>+'G-2'!M14</f>
        <v>58</v>
      </c>
      <c r="U23" s="116">
        <f>+'G-2'!M15</f>
        <v>54.5</v>
      </c>
      <c r="V23" s="116">
        <f>+'G-2'!M16</f>
        <v>50.5</v>
      </c>
      <c r="W23" s="116">
        <f>+'G-2'!M17</f>
        <v>58</v>
      </c>
      <c r="X23" s="116">
        <f>+'G-2'!M18</f>
        <v>73.5</v>
      </c>
      <c r="Y23" s="116">
        <f>+'G-2'!M19</f>
        <v>73.5</v>
      </c>
      <c r="Z23" s="116">
        <f>+'G-2'!M20</f>
        <v>91</v>
      </c>
      <c r="AA23" s="116">
        <f>+'G-2'!M21</f>
        <v>80</v>
      </c>
      <c r="AB23" s="116">
        <f>+'G-2'!M22</f>
        <v>79.5</v>
      </c>
      <c r="AC23" s="117"/>
      <c r="AD23" s="116">
        <f>+'G-2'!T10</f>
        <v>57.5</v>
      </c>
      <c r="AE23" s="116">
        <f>+'G-2'!T11</f>
        <v>58.5</v>
      </c>
      <c r="AF23" s="116">
        <f>+'G-2'!T12</f>
        <v>62</v>
      </c>
      <c r="AG23" s="116">
        <f>+'G-2'!T13</f>
        <v>76</v>
      </c>
      <c r="AH23" s="116">
        <f>+'G-2'!T14</f>
        <v>66</v>
      </c>
      <c r="AI23" s="116">
        <f>+'G-2'!T15</f>
        <v>85.5</v>
      </c>
      <c r="AJ23" s="116">
        <f>+'G-2'!T16</f>
        <v>74</v>
      </c>
      <c r="AK23" s="116">
        <f>+'G-2'!T17</f>
        <v>81.5</v>
      </c>
      <c r="AL23" s="116">
        <f>+'G-2'!T18</f>
        <v>81.5</v>
      </c>
      <c r="AM23" s="116">
        <f>+'G-2'!T19</f>
        <v>80</v>
      </c>
      <c r="AN23" s="116">
        <f>+'G-2'!T20</f>
        <v>90</v>
      </c>
      <c r="AO23" s="116">
        <f>+'G-2'!T21</f>
        <v>75.5</v>
      </c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</row>
    <row r="24" spans="1:81" ht="16.5" customHeight="1" x14ac:dyDescent="0.2">
      <c r="A24" s="115" t="s">
        <v>154</v>
      </c>
      <c r="B24" s="152"/>
      <c r="C24" s="116"/>
      <c r="D24" s="116"/>
      <c r="E24" s="116">
        <f>B23+C23+D23+E23</f>
        <v>447.5</v>
      </c>
      <c r="F24" s="116">
        <f t="shared" ref="F24:K24" si="24">C23+D23+E23+F23</f>
        <v>414</v>
      </c>
      <c r="G24" s="116">
        <f t="shared" si="24"/>
        <v>358.5</v>
      </c>
      <c r="H24" s="116">
        <f t="shared" si="24"/>
        <v>286</v>
      </c>
      <c r="I24" s="116">
        <f t="shared" si="24"/>
        <v>248</v>
      </c>
      <c r="J24" s="116">
        <f t="shared" si="24"/>
        <v>251.5</v>
      </c>
      <c r="K24" s="116">
        <f t="shared" si="24"/>
        <v>261.5</v>
      </c>
      <c r="L24" s="117"/>
      <c r="M24" s="116"/>
      <c r="N24" s="116"/>
      <c r="O24" s="116"/>
      <c r="P24" s="116">
        <f>M23+N23+O23+P23</f>
        <v>289</v>
      </c>
      <c r="Q24" s="116">
        <f t="shared" ref="Q24:AB24" si="25">N23+O23+P23+Q23</f>
        <v>297.5</v>
      </c>
      <c r="R24" s="116">
        <f t="shared" si="25"/>
        <v>300.5</v>
      </c>
      <c r="S24" s="116">
        <f t="shared" si="25"/>
        <v>301.5</v>
      </c>
      <c r="T24" s="116">
        <f t="shared" si="25"/>
        <v>268.5</v>
      </c>
      <c r="U24" s="116">
        <f t="shared" si="25"/>
        <v>254</v>
      </c>
      <c r="V24" s="116">
        <f t="shared" si="25"/>
        <v>236.5</v>
      </c>
      <c r="W24" s="116">
        <f t="shared" si="25"/>
        <v>221</v>
      </c>
      <c r="X24" s="116">
        <f t="shared" si="25"/>
        <v>236.5</v>
      </c>
      <c r="Y24" s="116">
        <f t="shared" si="25"/>
        <v>255.5</v>
      </c>
      <c r="Z24" s="116">
        <f t="shared" si="25"/>
        <v>296</v>
      </c>
      <c r="AA24" s="116">
        <f t="shared" si="25"/>
        <v>318</v>
      </c>
      <c r="AB24" s="116">
        <f t="shared" si="25"/>
        <v>324</v>
      </c>
      <c r="AC24" s="117"/>
      <c r="AD24" s="116"/>
      <c r="AE24" s="116"/>
      <c r="AF24" s="116"/>
      <c r="AG24" s="116">
        <f>AD23+AE23+AF23+AG23</f>
        <v>254</v>
      </c>
      <c r="AH24" s="116">
        <f t="shared" ref="AH24:AO24" si="26">AE23+AF23+AG23+AH23</f>
        <v>262.5</v>
      </c>
      <c r="AI24" s="116">
        <f t="shared" si="26"/>
        <v>289.5</v>
      </c>
      <c r="AJ24" s="116">
        <f t="shared" si="26"/>
        <v>301.5</v>
      </c>
      <c r="AK24" s="116">
        <f t="shared" si="26"/>
        <v>307</v>
      </c>
      <c r="AL24" s="116">
        <f t="shared" si="26"/>
        <v>322.5</v>
      </c>
      <c r="AM24" s="116">
        <f t="shared" si="26"/>
        <v>317</v>
      </c>
      <c r="AN24" s="116">
        <f t="shared" si="26"/>
        <v>333</v>
      </c>
      <c r="AO24" s="116">
        <f t="shared" si="26"/>
        <v>327</v>
      </c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</row>
    <row r="25" spans="1:81" ht="16.5" customHeight="1" x14ac:dyDescent="0.2">
      <c r="A25" s="111" t="s">
        <v>155</v>
      </c>
      <c r="B25" s="119"/>
      <c r="C25" s="120" t="s">
        <v>156</v>
      </c>
      <c r="D25" s="121">
        <f>+Direccionalidad!J19/100</f>
        <v>0</v>
      </c>
      <c r="E25" s="120"/>
      <c r="F25" s="120" t="s">
        <v>157</v>
      </c>
      <c r="G25" s="121">
        <f>+Direccionalidad!J20/100</f>
        <v>1</v>
      </c>
      <c r="H25" s="120"/>
      <c r="I25" s="120" t="s">
        <v>158</v>
      </c>
      <c r="J25" s="121">
        <f>+Direccionalidad!J21/100</f>
        <v>0</v>
      </c>
      <c r="K25" s="122"/>
      <c r="L25" s="123"/>
      <c r="M25" s="119"/>
      <c r="N25" s="120"/>
      <c r="O25" s="120" t="s">
        <v>156</v>
      </c>
      <c r="P25" s="121">
        <f>+Direccionalidad!J22/100</f>
        <v>0</v>
      </c>
      <c r="Q25" s="120"/>
      <c r="R25" s="120"/>
      <c r="S25" s="120"/>
      <c r="T25" s="120" t="s">
        <v>157</v>
      </c>
      <c r="U25" s="121">
        <f>+Direccionalidad!J23/100</f>
        <v>1</v>
      </c>
      <c r="V25" s="120"/>
      <c r="W25" s="120"/>
      <c r="X25" s="120"/>
      <c r="Y25" s="120" t="s">
        <v>158</v>
      </c>
      <c r="Z25" s="121">
        <f>+Direccionalidad!J24/100</f>
        <v>0</v>
      </c>
      <c r="AA25" s="120"/>
      <c r="AB25" s="122"/>
      <c r="AC25" s="123"/>
      <c r="AD25" s="119"/>
      <c r="AE25" s="120" t="s">
        <v>156</v>
      </c>
      <c r="AF25" s="121">
        <f>+Direccionalidad!J25/100</f>
        <v>0</v>
      </c>
      <c r="AG25" s="120"/>
      <c r="AH25" s="120"/>
      <c r="AI25" s="120"/>
      <c r="AJ25" s="120" t="s">
        <v>157</v>
      </c>
      <c r="AK25" s="121">
        <f>+Direccionalidad!J26/100</f>
        <v>1</v>
      </c>
      <c r="AL25" s="120"/>
      <c r="AM25" s="120"/>
      <c r="AN25" s="120" t="s">
        <v>158</v>
      </c>
      <c r="AO25" s="124">
        <f>+Direccionalidad!J27/100</f>
        <v>0</v>
      </c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5"/>
      <c r="BP25" s="105"/>
      <c r="BQ25" s="105"/>
      <c r="BR25" s="105"/>
      <c r="BS25" s="105"/>
      <c r="BT25" s="105"/>
      <c r="BU25" s="105"/>
      <c r="BV25" s="105"/>
      <c r="BW25" s="105"/>
      <c r="BX25" s="105"/>
      <c r="BY25" s="105"/>
      <c r="BZ25" s="105"/>
      <c r="CA25" s="105"/>
      <c r="CB25" s="105"/>
      <c r="CC25" s="105"/>
    </row>
    <row r="26" spans="1:81" ht="16.5" customHeight="1" x14ac:dyDescent="0.2">
      <c r="A26" s="125" t="s">
        <v>159</v>
      </c>
      <c r="B26" s="126">
        <f>MAX(B24:K24)</f>
        <v>447.5</v>
      </c>
      <c r="C26" s="120" t="s">
        <v>156</v>
      </c>
      <c r="D26" s="127">
        <f>+B26*D25</f>
        <v>0</v>
      </c>
      <c r="E26" s="120"/>
      <c r="F26" s="120" t="s">
        <v>157</v>
      </c>
      <c r="G26" s="127">
        <f>+B26*G25</f>
        <v>447.5</v>
      </c>
      <c r="H26" s="120"/>
      <c r="I26" s="120" t="s">
        <v>158</v>
      </c>
      <c r="J26" s="127">
        <f>+B26*J25</f>
        <v>0</v>
      </c>
      <c r="K26" s="122"/>
      <c r="L26" s="123"/>
      <c r="M26" s="126">
        <f>MAX(M24:AB24)</f>
        <v>324</v>
      </c>
      <c r="N26" s="120"/>
      <c r="O26" s="120" t="s">
        <v>156</v>
      </c>
      <c r="P26" s="128">
        <f>+M26*P25</f>
        <v>0</v>
      </c>
      <c r="Q26" s="120"/>
      <c r="R26" s="120"/>
      <c r="S26" s="120"/>
      <c r="T26" s="120" t="s">
        <v>157</v>
      </c>
      <c r="U26" s="128">
        <f>+M26*U25</f>
        <v>324</v>
      </c>
      <c r="V26" s="120"/>
      <c r="W26" s="120"/>
      <c r="X26" s="120"/>
      <c r="Y26" s="120" t="s">
        <v>158</v>
      </c>
      <c r="Z26" s="128">
        <f>+M26*Z25</f>
        <v>0</v>
      </c>
      <c r="AA26" s="120"/>
      <c r="AB26" s="122"/>
      <c r="AC26" s="123"/>
      <c r="AD26" s="126">
        <f>MAX(AD24:AO24)</f>
        <v>333</v>
      </c>
      <c r="AE26" s="120" t="s">
        <v>156</v>
      </c>
      <c r="AF26" s="127">
        <f>+AD26*AF25</f>
        <v>0</v>
      </c>
      <c r="AG26" s="120"/>
      <c r="AH26" s="120"/>
      <c r="AI26" s="120"/>
      <c r="AJ26" s="120" t="s">
        <v>157</v>
      </c>
      <c r="AK26" s="127">
        <f>+AD26*AK25</f>
        <v>333</v>
      </c>
      <c r="AL26" s="120"/>
      <c r="AM26" s="120"/>
      <c r="AN26" s="120" t="s">
        <v>158</v>
      </c>
      <c r="AO26" s="129">
        <f>+AD26*AO25</f>
        <v>0</v>
      </c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</row>
    <row r="27" spans="1:81" ht="16.5" customHeight="1" x14ac:dyDescent="0.2">
      <c r="A27" s="105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209" t="s">
        <v>152</v>
      </c>
      <c r="U27" s="209"/>
      <c r="V27" s="130">
        <v>3</v>
      </c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</row>
    <row r="28" spans="1:81" ht="16.5" customHeight="1" x14ac:dyDescent="0.2">
      <c r="A28" s="115" t="s">
        <v>153</v>
      </c>
      <c r="B28" s="116">
        <f>+'G-13'!F10</f>
        <v>277</v>
      </c>
      <c r="C28" s="116">
        <f>+'G-13'!F11</f>
        <v>331</v>
      </c>
      <c r="D28" s="116">
        <f>+'G-13'!F12</f>
        <v>372</v>
      </c>
      <c r="E28" s="116">
        <f>+'G-13'!F13</f>
        <v>323.5</v>
      </c>
      <c r="F28" s="116">
        <f>+'G-13'!F14</f>
        <v>344</v>
      </c>
      <c r="G28" s="116">
        <f>+'G-13'!F15</f>
        <v>337</v>
      </c>
      <c r="H28" s="116">
        <f>+'G-13'!F16</f>
        <v>376</v>
      </c>
      <c r="I28" s="116">
        <f>+'G-13'!F17</f>
        <v>364</v>
      </c>
      <c r="J28" s="116">
        <f>+'G-13'!F18</f>
        <v>326.5</v>
      </c>
      <c r="K28" s="116">
        <f>+'G-13'!F19</f>
        <v>327</v>
      </c>
      <c r="L28" s="117"/>
      <c r="M28" s="116">
        <f>+'G-13'!F20</f>
        <v>281.5</v>
      </c>
      <c r="N28" s="116">
        <f>+'G-13'!F21</f>
        <v>291.5</v>
      </c>
      <c r="O28" s="116">
        <f>+'G-13'!F22</f>
        <v>315.5</v>
      </c>
      <c r="P28" s="116">
        <f>+'G-13'!M10</f>
        <v>312</v>
      </c>
      <c r="Q28" s="116">
        <f>+'G-13'!M11</f>
        <v>340</v>
      </c>
      <c r="R28" s="116">
        <f>+'G-13'!M12</f>
        <v>311</v>
      </c>
      <c r="S28" s="116">
        <f>+'G-13'!M13</f>
        <v>338</v>
      </c>
      <c r="T28" s="116">
        <f>+'G-13'!M14</f>
        <v>284</v>
      </c>
      <c r="U28" s="116">
        <f>+'G-13'!M15</f>
        <v>276.5</v>
      </c>
      <c r="V28" s="116">
        <f>+'G-13'!M16</f>
        <v>263</v>
      </c>
      <c r="W28" s="116">
        <f>+'G-13'!M17</f>
        <v>270</v>
      </c>
      <c r="X28" s="116">
        <f>+'G-13'!M18</f>
        <v>274</v>
      </c>
      <c r="Y28" s="116">
        <f>+'G-13'!M19</f>
        <v>289.5</v>
      </c>
      <c r="Z28" s="116">
        <f>+'G-13'!M20</f>
        <v>316.5</v>
      </c>
      <c r="AA28" s="116">
        <f>+'G-13'!M21</f>
        <v>326.5</v>
      </c>
      <c r="AB28" s="116">
        <f>+'G-13'!M22</f>
        <v>336</v>
      </c>
      <c r="AC28" s="117"/>
      <c r="AD28" s="116">
        <f>+'G-13'!T10</f>
        <v>284</v>
      </c>
      <c r="AE28" s="116">
        <f>+'G-13'!T11</f>
        <v>290.5</v>
      </c>
      <c r="AF28" s="116">
        <f>+'G-13'!T12</f>
        <v>298.5</v>
      </c>
      <c r="AG28" s="116">
        <f>+'G-13'!T13</f>
        <v>314.5</v>
      </c>
      <c r="AH28" s="116">
        <f>+'G-13'!T14</f>
        <v>340</v>
      </c>
      <c r="AI28" s="116">
        <f>+'G-13'!T15</f>
        <v>309.5</v>
      </c>
      <c r="AJ28" s="116">
        <f>+'G-13'!T16</f>
        <v>359.5</v>
      </c>
      <c r="AK28" s="116">
        <f>+'G-13'!T17</f>
        <v>355</v>
      </c>
      <c r="AL28" s="116">
        <f>+'G-13'!T18</f>
        <v>364</v>
      </c>
      <c r="AM28" s="116">
        <f>+'G-13'!T19</f>
        <v>342.5</v>
      </c>
      <c r="AN28" s="116">
        <f>+'G-13'!T20</f>
        <v>369.5</v>
      </c>
      <c r="AO28" s="116">
        <f>+'G-13'!T21</f>
        <v>340.5</v>
      </c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</row>
    <row r="29" spans="1:81" ht="16.5" customHeight="1" x14ac:dyDescent="0.2">
      <c r="A29" s="115" t="s">
        <v>154</v>
      </c>
      <c r="B29" s="152"/>
      <c r="C29" s="116"/>
      <c r="D29" s="116"/>
      <c r="E29" s="116">
        <f>B28+C28+D28+E28</f>
        <v>1303.5</v>
      </c>
      <c r="F29" s="116">
        <f t="shared" ref="F29" si="27">C28+D28+E28+F28</f>
        <v>1370.5</v>
      </c>
      <c r="G29" s="116">
        <f t="shared" ref="G29" si="28">D28+E28+F28+G28</f>
        <v>1376.5</v>
      </c>
      <c r="H29" s="116">
        <f t="shared" ref="H29" si="29">E28+F28+G28+H28</f>
        <v>1380.5</v>
      </c>
      <c r="I29" s="116">
        <f t="shared" ref="I29" si="30">F28+G28+H28+I28</f>
        <v>1421</v>
      </c>
      <c r="J29" s="116">
        <f t="shared" ref="J29" si="31">G28+H28+I28+J28</f>
        <v>1403.5</v>
      </c>
      <c r="K29" s="116">
        <f t="shared" ref="K29" si="32">H28+I28+J28+K28</f>
        <v>1393.5</v>
      </c>
      <c r="L29" s="117"/>
      <c r="M29" s="116"/>
      <c r="N29" s="116"/>
      <c r="O29" s="116"/>
      <c r="P29" s="116">
        <f>M28+N28+O28+P28</f>
        <v>1200.5</v>
      </c>
      <c r="Q29" s="116">
        <f t="shared" ref="Q29" si="33">N28+O28+P28+Q28</f>
        <v>1259</v>
      </c>
      <c r="R29" s="116">
        <f t="shared" ref="R29" si="34">O28+P28+Q28+R28</f>
        <v>1278.5</v>
      </c>
      <c r="S29" s="116">
        <f t="shared" ref="S29" si="35">P28+Q28+R28+S28</f>
        <v>1301</v>
      </c>
      <c r="T29" s="116">
        <f t="shared" ref="T29" si="36">Q28+R28+S28+T28</f>
        <v>1273</v>
      </c>
      <c r="U29" s="116">
        <f t="shared" ref="U29" si="37">R28+S28+T28+U28</f>
        <v>1209.5</v>
      </c>
      <c r="V29" s="116">
        <f t="shared" ref="V29" si="38">S28+T28+U28+V28</f>
        <v>1161.5</v>
      </c>
      <c r="W29" s="116">
        <f t="shared" ref="W29" si="39">T28+U28+V28+W28</f>
        <v>1093.5</v>
      </c>
      <c r="X29" s="116">
        <f t="shared" ref="X29" si="40">U28+V28+W28+X28</f>
        <v>1083.5</v>
      </c>
      <c r="Y29" s="116">
        <f t="shared" ref="Y29" si="41">V28+W28+X28+Y28</f>
        <v>1096.5</v>
      </c>
      <c r="Z29" s="116">
        <f t="shared" ref="Z29" si="42">W28+X28+Y28+Z28</f>
        <v>1150</v>
      </c>
      <c r="AA29" s="116">
        <f t="shared" ref="AA29" si="43">X28+Y28+Z28+AA28</f>
        <v>1206.5</v>
      </c>
      <c r="AB29" s="116">
        <f t="shared" ref="AB29" si="44">Y28+Z28+AA28+AB28</f>
        <v>1268.5</v>
      </c>
      <c r="AC29" s="117"/>
      <c r="AD29" s="116"/>
      <c r="AE29" s="116"/>
      <c r="AF29" s="116"/>
      <c r="AG29" s="116">
        <f>AD28+AE28+AF28+AG28</f>
        <v>1187.5</v>
      </c>
      <c r="AH29" s="116">
        <f t="shared" ref="AH29" si="45">AE28+AF28+AG28+AH28</f>
        <v>1243.5</v>
      </c>
      <c r="AI29" s="116">
        <f t="shared" ref="AI29" si="46">AF28+AG28+AH28+AI28</f>
        <v>1262.5</v>
      </c>
      <c r="AJ29" s="116">
        <f t="shared" ref="AJ29" si="47">AG28+AH28+AI28+AJ28</f>
        <v>1323.5</v>
      </c>
      <c r="AK29" s="116">
        <f t="shared" ref="AK29" si="48">AH28+AI28+AJ28+AK28</f>
        <v>1364</v>
      </c>
      <c r="AL29" s="116">
        <f t="shared" ref="AL29" si="49">AI28+AJ28+AK28+AL28</f>
        <v>1388</v>
      </c>
      <c r="AM29" s="116">
        <f t="shared" ref="AM29" si="50">AJ28+AK28+AL28+AM28</f>
        <v>1421</v>
      </c>
      <c r="AN29" s="116">
        <f t="shared" ref="AN29" si="51">AK28+AL28+AM28+AN28</f>
        <v>1431</v>
      </c>
      <c r="AO29" s="116">
        <f t="shared" ref="AO29" si="52">AL28+AM28+AN28+AO28</f>
        <v>1416.5</v>
      </c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</row>
    <row r="30" spans="1:81" ht="16.5" customHeight="1" x14ac:dyDescent="0.2">
      <c r="A30" s="111" t="s">
        <v>155</v>
      </c>
      <c r="B30" s="119"/>
      <c r="C30" s="120" t="s">
        <v>156</v>
      </c>
      <c r="D30" s="121">
        <f>+Direccionalidad!J37/100</f>
        <v>0</v>
      </c>
      <c r="E30" s="120"/>
      <c r="F30" s="120" t="s">
        <v>157</v>
      </c>
      <c r="G30" s="121">
        <f>+Direccionalidad!J38/100</f>
        <v>1</v>
      </c>
      <c r="H30" s="120"/>
      <c r="I30" s="120" t="s">
        <v>158</v>
      </c>
      <c r="J30" s="121">
        <f>+Direccionalidad!J39/100</f>
        <v>0</v>
      </c>
      <c r="K30" s="122"/>
      <c r="L30" s="123"/>
      <c r="M30" s="119"/>
      <c r="N30" s="120"/>
      <c r="O30" s="120" t="s">
        <v>156</v>
      </c>
      <c r="P30" s="121">
        <f>+Direccionalidad!J40/100</f>
        <v>0</v>
      </c>
      <c r="Q30" s="120"/>
      <c r="R30" s="120"/>
      <c r="S30" s="120"/>
      <c r="T30" s="120" t="s">
        <v>157</v>
      </c>
      <c r="U30" s="121">
        <f>+Direccionalidad!J41/100</f>
        <v>1</v>
      </c>
      <c r="V30" s="120"/>
      <c r="W30" s="120"/>
      <c r="X30" s="120"/>
      <c r="Y30" s="120" t="s">
        <v>158</v>
      </c>
      <c r="Z30" s="121">
        <f>+Direccionalidad!J42/100</f>
        <v>0</v>
      </c>
      <c r="AA30" s="120"/>
      <c r="AB30" s="122"/>
      <c r="AC30" s="123"/>
      <c r="AD30" s="119"/>
      <c r="AE30" s="120" t="s">
        <v>156</v>
      </c>
      <c r="AF30" s="121">
        <f>+Direccionalidad!J43/100</f>
        <v>0</v>
      </c>
      <c r="AG30" s="120"/>
      <c r="AH30" s="120"/>
      <c r="AI30" s="120"/>
      <c r="AJ30" s="120" t="s">
        <v>157</v>
      </c>
      <c r="AK30" s="121">
        <f>+Direccionalidad!J44/100</f>
        <v>1</v>
      </c>
      <c r="AL30" s="120"/>
      <c r="AM30" s="120"/>
      <c r="AN30" s="120" t="s">
        <v>158</v>
      </c>
      <c r="AO30" s="124">
        <f>+Direccionalidad!J45/100</f>
        <v>0</v>
      </c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</row>
    <row r="31" spans="1:81" ht="16.5" customHeight="1" x14ac:dyDescent="0.2">
      <c r="A31" s="125" t="s">
        <v>159</v>
      </c>
      <c r="B31" s="126">
        <f>MAX(B29:K29)</f>
        <v>1421</v>
      </c>
      <c r="C31" s="120" t="s">
        <v>156</v>
      </c>
      <c r="D31" s="127">
        <f>+B31*D30</f>
        <v>0</v>
      </c>
      <c r="E31" s="120"/>
      <c r="F31" s="120" t="s">
        <v>157</v>
      </c>
      <c r="G31" s="127">
        <f>+B31*G30</f>
        <v>1421</v>
      </c>
      <c r="H31" s="120"/>
      <c r="I31" s="120" t="s">
        <v>158</v>
      </c>
      <c r="J31" s="127">
        <f>+B31*J30</f>
        <v>0</v>
      </c>
      <c r="K31" s="122"/>
      <c r="L31" s="123"/>
      <c r="M31" s="126">
        <f>MAX(M29:AB29)</f>
        <v>1301</v>
      </c>
      <c r="N31" s="120"/>
      <c r="O31" s="120" t="s">
        <v>156</v>
      </c>
      <c r="P31" s="128">
        <f>+M31*P30</f>
        <v>0</v>
      </c>
      <c r="Q31" s="120"/>
      <c r="R31" s="120"/>
      <c r="S31" s="120"/>
      <c r="T31" s="120" t="s">
        <v>157</v>
      </c>
      <c r="U31" s="128">
        <f>+M31*U30</f>
        <v>1301</v>
      </c>
      <c r="V31" s="120"/>
      <c r="W31" s="120"/>
      <c r="X31" s="120"/>
      <c r="Y31" s="120" t="s">
        <v>158</v>
      </c>
      <c r="Z31" s="128">
        <f>+M31*Z30</f>
        <v>0</v>
      </c>
      <c r="AA31" s="120"/>
      <c r="AB31" s="122"/>
      <c r="AC31" s="123"/>
      <c r="AD31" s="126">
        <f>MAX(AD29:AO29)</f>
        <v>1431</v>
      </c>
      <c r="AE31" s="120" t="s">
        <v>156</v>
      </c>
      <c r="AF31" s="127">
        <f>+AD31*AF30</f>
        <v>0</v>
      </c>
      <c r="AG31" s="120"/>
      <c r="AH31" s="120"/>
      <c r="AI31" s="120"/>
      <c r="AJ31" s="120" t="s">
        <v>157</v>
      </c>
      <c r="AK31" s="127">
        <f>+AD31*AK30</f>
        <v>1431</v>
      </c>
      <c r="AL31" s="120"/>
      <c r="AM31" s="120"/>
      <c r="AN31" s="120" t="s">
        <v>158</v>
      </c>
      <c r="AO31" s="129">
        <f>+AD31*AO30</f>
        <v>0</v>
      </c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</row>
    <row r="32" spans="1:81" ht="16.5" customHeight="1" x14ac:dyDescent="0.2">
      <c r="A32" s="105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209" t="s">
        <v>152</v>
      </c>
      <c r="U32" s="209"/>
      <c r="V32" s="130" t="s">
        <v>163</v>
      </c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</row>
    <row r="33" spans="1:81" ht="16.5" customHeight="1" x14ac:dyDescent="0.2">
      <c r="A33" s="115" t="s">
        <v>153</v>
      </c>
      <c r="B33" s="116">
        <f>+'G-4'!F10</f>
        <v>139</v>
      </c>
      <c r="C33" s="116">
        <f>+'G-4'!F11</f>
        <v>185.5</v>
      </c>
      <c r="D33" s="116">
        <f>+'G-4'!F12</f>
        <v>160</v>
      </c>
      <c r="E33" s="116">
        <f>+'G-4'!F13</f>
        <v>173.5</v>
      </c>
      <c r="F33" s="116">
        <f>+'G-4'!F14</f>
        <v>198</v>
      </c>
      <c r="G33" s="116">
        <f>+'G-4'!F15</f>
        <v>148.5</v>
      </c>
      <c r="H33" s="116">
        <f>+'G-4'!F16</f>
        <v>155</v>
      </c>
      <c r="I33" s="116">
        <f>+'G-4'!F17</f>
        <v>145.5</v>
      </c>
      <c r="J33" s="116">
        <f>+'G-4'!F18</f>
        <v>155.5</v>
      </c>
      <c r="K33" s="116">
        <f>+'G-4'!F19</f>
        <v>155</v>
      </c>
      <c r="L33" s="117"/>
      <c r="M33" s="116">
        <f>+'G-4'!F20</f>
        <v>118</v>
      </c>
      <c r="N33" s="116">
        <f>+'G-4'!F21</f>
        <v>151.5</v>
      </c>
      <c r="O33" s="116">
        <f>+'G-4'!F22</f>
        <v>134.5</v>
      </c>
      <c r="P33" s="116">
        <f>+'G-4'!M10</f>
        <v>140.5</v>
      </c>
      <c r="Q33" s="116">
        <f>+'G-4'!M11</f>
        <v>150.5</v>
      </c>
      <c r="R33" s="116">
        <f>+'G-4'!M12</f>
        <v>136.5</v>
      </c>
      <c r="S33" s="116">
        <f>+'G-4'!M13</f>
        <v>139.5</v>
      </c>
      <c r="T33" s="116">
        <f>+'G-4'!M14</f>
        <v>136.5</v>
      </c>
      <c r="U33" s="116">
        <f>+'G-4'!M15</f>
        <v>138</v>
      </c>
      <c r="V33" s="116">
        <f>+'G-4'!M16</f>
        <v>116.5</v>
      </c>
      <c r="W33" s="116">
        <f>+'G-4'!M17</f>
        <v>142</v>
      </c>
      <c r="X33" s="116">
        <f>+'G-4'!M18</f>
        <v>157.5</v>
      </c>
      <c r="Y33" s="116">
        <f>+'G-4'!M19</f>
        <v>124.5</v>
      </c>
      <c r="Z33" s="116">
        <f>+'G-4'!M20</f>
        <v>139.5</v>
      </c>
      <c r="AA33" s="116">
        <f>+'G-4'!M21</f>
        <v>145</v>
      </c>
      <c r="AB33" s="116">
        <f>+'G-4'!M22</f>
        <v>148</v>
      </c>
      <c r="AC33" s="117"/>
      <c r="AD33" s="116">
        <f>+'G-4'!T10</f>
        <v>137</v>
      </c>
      <c r="AE33" s="116">
        <f>+'G-4'!T11</f>
        <v>132.5</v>
      </c>
      <c r="AF33" s="116">
        <f>+'G-4'!T12</f>
        <v>122.5</v>
      </c>
      <c r="AG33" s="116">
        <f>+'G-4'!T13</f>
        <v>118.5</v>
      </c>
      <c r="AH33" s="116">
        <f>+'G-4'!T14</f>
        <v>125</v>
      </c>
      <c r="AI33" s="116">
        <f>+'G-4'!T15</f>
        <v>100.5</v>
      </c>
      <c r="AJ33" s="116">
        <f>+'G-4'!T16</f>
        <v>110</v>
      </c>
      <c r="AK33" s="116">
        <f>+'G-4'!T17</f>
        <v>128</v>
      </c>
      <c r="AL33" s="116">
        <f>+'G-4'!T18</f>
        <v>135.5</v>
      </c>
      <c r="AM33" s="116">
        <f>+'G-4'!T19</f>
        <v>124</v>
      </c>
      <c r="AN33" s="116">
        <f>+'G-4'!T20</f>
        <v>161</v>
      </c>
      <c r="AO33" s="116">
        <f>+'G-4'!T21</f>
        <v>132</v>
      </c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  <c r="BM33" s="118"/>
      <c r="BN33" s="118"/>
      <c r="BO33" s="118"/>
      <c r="BP33" s="118"/>
      <c r="BQ33" s="118"/>
      <c r="BR33" s="118"/>
      <c r="BS33" s="118"/>
      <c r="BT33" s="118"/>
      <c r="BU33" s="118"/>
      <c r="BV33" s="118"/>
      <c r="BW33" s="118"/>
      <c r="BX33" s="118"/>
      <c r="BY33" s="118"/>
      <c r="BZ33" s="118"/>
      <c r="CA33" s="118"/>
      <c r="CB33" s="118"/>
      <c r="CC33" s="118"/>
    </row>
    <row r="34" spans="1:81" ht="16.5" customHeight="1" x14ac:dyDescent="0.2">
      <c r="A34" s="115" t="s">
        <v>154</v>
      </c>
      <c r="B34" s="152"/>
      <c r="C34" s="116"/>
      <c r="D34" s="116"/>
      <c r="E34" s="116">
        <f>B33+C33+D33+E33</f>
        <v>658</v>
      </c>
      <c r="F34" s="116">
        <f t="shared" ref="F34" si="53">C33+D33+E33+F33</f>
        <v>717</v>
      </c>
      <c r="G34" s="116">
        <f t="shared" ref="G34" si="54">D33+E33+F33+G33</f>
        <v>680</v>
      </c>
      <c r="H34" s="116">
        <f t="shared" ref="H34" si="55">E33+F33+G33+H33</f>
        <v>675</v>
      </c>
      <c r="I34" s="116">
        <f t="shared" ref="I34" si="56">F33+G33+H33+I33</f>
        <v>647</v>
      </c>
      <c r="J34" s="116">
        <f t="shared" ref="J34" si="57">G33+H33+I33+J33</f>
        <v>604.5</v>
      </c>
      <c r="K34" s="116">
        <f t="shared" ref="K34" si="58">H33+I33+J33+K33</f>
        <v>611</v>
      </c>
      <c r="L34" s="117"/>
      <c r="M34" s="116"/>
      <c r="N34" s="116"/>
      <c r="O34" s="116"/>
      <c r="P34" s="116">
        <f>M33+N33+O33+P33</f>
        <v>544.5</v>
      </c>
      <c r="Q34" s="116">
        <f t="shared" ref="Q34" si="59">N33+O33+P33+Q33</f>
        <v>577</v>
      </c>
      <c r="R34" s="116">
        <f t="shared" ref="R34" si="60">O33+P33+Q33+R33</f>
        <v>562</v>
      </c>
      <c r="S34" s="116">
        <f t="shared" ref="S34" si="61">P33+Q33+R33+S33</f>
        <v>567</v>
      </c>
      <c r="T34" s="116">
        <f t="shared" ref="T34" si="62">Q33+R33+S33+T33</f>
        <v>563</v>
      </c>
      <c r="U34" s="116">
        <f t="shared" ref="U34" si="63">R33+S33+T33+U33</f>
        <v>550.5</v>
      </c>
      <c r="V34" s="116">
        <f t="shared" ref="V34" si="64">S33+T33+U33+V33</f>
        <v>530.5</v>
      </c>
      <c r="W34" s="116">
        <f t="shared" ref="W34" si="65">T33+U33+V33+W33</f>
        <v>533</v>
      </c>
      <c r="X34" s="116">
        <f t="shared" ref="X34" si="66">U33+V33+W33+X33</f>
        <v>554</v>
      </c>
      <c r="Y34" s="116">
        <f t="shared" ref="Y34" si="67">V33+W33+X33+Y33</f>
        <v>540.5</v>
      </c>
      <c r="Z34" s="116">
        <f t="shared" ref="Z34" si="68">W33+X33+Y33+Z33</f>
        <v>563.5</v>
      </c>
      <c r="AA34" s="116">
        <f t="shared" ref="AA34" si="69">X33+Y33+Z33+AA33</f>
        <v>566.5</v>
      </c>
      <c r="AB34" s="116">
        <f t="shared" ref="AB34" si="70">Y33+Z33+AA33+AB33</f>
        <v>557</v>
      </c>
      <c r="AC34" s="117"/>
      <c r="AD34" s="116"/>
      <c r="AE34" s="116"/>
      <c r="AF34" s="116"/>
      <c r="AG34" s="116">
        <f>AD33+AE33+AF33+AG33</f>
        <v>510.5</v>
      </c>
      <c r="AH34" s="116">
        <f t="shared" ref="AH34" si="71">AE33+AF33+AG33+AH33</f>
        <v>498.5</v>
      </c>
      <c r="AI34" s="116">
        <f t="shared" ref="AI34" si="72">AF33+AG33+AH33+AI33</f>
        <v>466.5</v>
      </c>
      <c r="AJ34" s="116">
        <f t="shared" ref="AJ34" si="73">AG33+AH33+AI33+AJ33</f>
        <v>454</v>
      </c>
      <c r="AK34" s="116">
        <f t="shared" ref="AK34" si="74">AH33+AI33+AJ33+AK33</f>
        <v>463.5</v>
      </c>
      <c r="AL34" s="116">
        <f t="shared" ref="AL34" si="75">AI33+AJ33+AK33+AL33</f>
        <v>474</v>
      </c>
      <c r="AM34" s="116">
        <f t="shared" ref="AM34" si="76">AJ33+AK33+AL33+AM33</f>
        <v>497.5</v>
      </c>
      <c r="AN34" s="116">
        <f t="shared" ref="AN34" si="77">AK33+AL33+AM33+AN33</f>
        <v>548.5</v>
      </c>
      <c r="AO34" s="116">
        <f t="shared" ref="AO34" si="78">AL33+AM33+AN33+AO33</f>
        <v>552.5</v>
      </c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  <c r="BB34" s="118"/>
      <c r="BC34" s="118"/>
      <c r="BD34" s="118"/>
      <c r="BE34" s="118"/>
      <c r="BF34" s="118"/>
      <c r="BG34" s="118"/>
      <c r="BH34" s="118"/>
      <c r="BI34" s="118"/>
      <c r="BJ34" s="118"/>
      <c r="BK34" s="118"/>
      <c r="BL34" s="118"/>
      <c r="BM34" s="118"/>
      <c r="BN34" s="118"/>
      <c r="BO34" s="118"/>
      <c r="BP34" s="118"/>
      <c r="BQ34" s="118"/>
      <c r="BR34" s="118"/>
      <c r="BS34" s="118"/>
      <c r="BT34" s="118"/>
      <c r="BU34" s="118"/>
      <c r="BV34" s="118"/>
      <c r="BW34" s="118"/>
      <c r="BX34" s="118"/>
      <c r="BY34" s="118"/>
      <c r="BZ34" s="118"/>
      <c r="CA34" s="118"/>
      <c r="CB34" s="118"/>
      <c r="CC34" s="118"/>
    </row>
    <row r="35" spans="1:81" ht="16.5" customHeight="1" x14ac:dyDescent="0.2">
      <c r="A35" s="111" t="s">
        <v>155</v>
      </c>
      <c r="B35" s="119"/>
      <c r="C35" s="120" t="s">
        <v>156</v>
      </c>
      <c r="D35" s="121">
        <f>+Direccionalidad!J28/100</f>
        <v>0.81730769230769229</v>
      </c>
      <c r="E35" s="120"/>
      <c r="F35" s="120" t="s">
        <v>157</v>
      </c>
      <c r="G35" s="121">
        <f>+Direccionalidad!J29/100</f>
        <v>0</v>
      </c>
      <c r="H35" s="120"/>
      <c r="I35" s="120" t="s">
        <v>158</v>
      </c>
      <c r="J35" s="121">
        <f>+Direccionalidad!J33/100</f>
        <v>0.21003134796238246</v>
      </c>
      <c r="K35" s="122"/>
      <c r="L35" s="123"/>
      <c r="M35" s="119"/>
      <c r="N35" s="120"/>
      <c r="O35" s="120" t="s">
        <v>156</v>
      </c>
      <c r="P35" s="121">
        <f>+Direccionalidad!J31/100</f>
        <v>0.78996865203761757</v>
      </c>
      <c r="Q35" s="120"/>
      <c r="R35" s="120"/>
      <c r="S35" s="120"/>
      <c r="T35" s="120" t="s">
        <v>157</v>
      </c>
      <c r="U35" s="121">
        <f>+Direccionalidad!J32/100</f>
        <v>0</v>
      </c>
      <c r="V35" s="120"/>
      <c r="W35" s="120"/>
      <c r="X35" s="120"/>
      <c r="Y35" s="120" t="s">
        <v>158</v>
      </c>
      <c r="Z35" s="121">
        <f>+Direccionalidad!J33/100</f>
        <v>0.21003134796238246</v>
      </c>
      <c r="AA35" s="120"/>
      <c r="AB35" s="122"/>
      <c r="AC35" s="123"/>
      <c r="AD35" s="119"/>
      <c r="AE35" s="120" t="s">
        <v>156</v>
      </c>
      <c r="AF35" s="121">
        <f>+Direccionalidad!J34/100</f>
        <v>0.82175226586102723</v>
      </c>
      <c r="AG35" s="120"/>
      <c r="AH35" s="120"/>
      <c r="AI35" s="120"/>
      <c r="AJ35" s="120" t="s">
        <v>157</v>
      </c>
      <c r="AK35" s="121">
        <f>+Direccionalidad!J35/100</f>
        <v>0</v>
      </c>
      <c r="AL35" s="120"/>
      <c r="AM35" s="120"/>
      <c r="AN35" s="120" t="s">
        <v>158</v>
      </c>
      <c r="AO35" s="124">
        <f>+Direccionalidad!J36/100</f>
        <v>0.1782477341389728</v>
      </c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5"/>
    </row>
    <row r="36" spans="1:81" ht="16.5" customHeight="1" x14ac:dyDescent="0.2">
      <c r="A36" s="125" t="s">
        <v>159</v>
      </c>
      <c r="B36" s="126">
        <f>MAX(B34:K34)</f>
        <v>717</v>
      </c>
      <c r="C36" s="120" t="s">
        <v>156</v>
      </c>
      <c r="D36" s="127">
        <f>+B36*D35</f>
        <v>586.00961538461536</v>
      </c>
      <c r="E36" s="120"/>
      <c r="F36" s="120" t="s">
        <v>157</v>
      </c>
      <c r="G36" s="127">
        <f>+B36*G35</f>
        <v>0</v>
      </c>
      <c r="H36" s="120"/>
      <c r="I36" s="120" t="s">
        <v>158</v>
      </c>
      <c r="J36" s="127">
        <f>+B36*J35</f>
        <v>150.59247648902823</v>
      </c>
      <c r="K36" s="122"/>
      <c r="L36" s="123"/>
      <c r="M36" s="126">
        <f>MAX(M34:AB34)</f>
        <v>577</v>
      </c>
      <c r="N36" s="120"/>
      <c r="O36" s="120" t="s">
        <v>156</v>
      </c>
      <c r="P36" s="128">
        <f>+M36*P35</f>
        <v>455.81191222570533</v>
      </c>
      <c r="Q36" s="120"/>
      <c r="R36" s="120"/>
      <c r="S36" s="120"/>
      <c r="T36" s="120" t="s">
        <v>157</v>
      </c>
      <c r="U36" s="128">
        <f>+M36*U35</f>
        <v>0</v>
      </c>
      <c r="V36" s="120"/>
      <c r="W36" s="120"/>
      <c r="X36" s="120"/>
      <c r="Y36" s="120" t="s">
        <v>158</v>
      </c>
      <c r="Z36" s="128">
        <f>+M36*Z35</f>
        <v>121.18808777429467</v>
      </c>
      <c r="AA36" s="120"/>
      <c r="AB36" s="122"/>
      <c r="AC36" s="123"/>
      <c r="AD36" s="126">
        <f>MAX(AD34:AO34)</f>
        <v>552.5</v>
      </c>
      <c r="AE36" s="120" t="s">
        <v>156</v>
      </c>
      <c r="AF36" s="127">
        <f>+AD36*AF35</f>
        <v>454.01812688821752</v>
      </c>
      <c r="AG36" s="120"/>
      <c r="AH36" s="120"/>
      <c r="AI36" s="120"/>
      <c r="AJ36" s="120" t="s">
        <v>157</v>
      </c>
      <c r="AK36" s="127">
        <f>+AD36*AK35</f>
        <v>0</v>
      </c>
      <c r="AL36" s="120"/>
      <c r="AM36" s="120"/>
      <c r="AN36" s="120" t="s">
        <v>158</v>
      </c>
      <c r="AO36" s="129">
        <f>+AD36*AO35</f>
        <v>98.481873111782477</v>
      </c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  <c r="BV36" s="105"/>
      <c r="BW36" s="105"/>
      <c r="BX36" s="105"/>
      <c r="BY36" s="105"/>
      <c r="BZ36" s="105"/>
      <c r="CA36" s="105"/>
      <c r="CB36" s="105"/>
      <c r="CC36" s="105"/>
    </row>
    <row r="37" spans="1:81" ht="16.5" customHeight="1" x14ac:dyDescent="0.2">
      <c r="A37" s="105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209" t="s">
        <v>152</v>
      </c>
      <c r="U37" s="209"/>
      <c r="V37" s="131" t="s">
        <v>160</v>
      </c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</row>
    <row r="38" spans="1:81" ht="16.5" customHeight="1" x14ac:dyDescent="0.2">
      <c r="A38" s="115" t="s">
        <v>153</v>
      </c>
      <c r="B38" s="116">
        <f>B13+B18+B23+B28+B33</f>
        <v>814</v>
      </c>
      <c r="C38" s="116">
        <f t="shared" ref="C38:K38" si="79">C13+C18+C23+C28+C33</f>
        <v>944.5</v>
      </c>
      <c r="D38" s="116">
        <f t="shared" si="79"/>
        <v>976</v>
      </c>
      <c r="E38" s="116">
        <f t="shared" si="79"/>
        <v>940</v>
      </c>
      <c r="F38" s="116">
        <f t="shared" si="79"/>
        <v>933.5</v>
      </c>
      <c r="G38" s="116">
        <f t="shared" si="79"/>
        <v>763</v>
      </c>
      <c r="H38" s="116">
        <f t="shared" si="79"/>
        <v>835</v>
      </c>
      <c r="I38" s="116">
        <f t="shared" si="79"/>
        <v>827</v>
      </c>
      <c r="J38" s="116">
        <f t="shared" si="79"/>
        <v>822</v>
      </c>
      <c r="K38" s="116">
        <f t="shared" si="79"/>
        <v>811.5</v>
      </c>
      <c r="L38" s="117"/>
      <c r="M38" s="116">
        <f>M13+M18+M23+M28+M33</f>
        <v>717.5</v>
      </c>
      <c r="N38" s="116">
        <f t="shared" ref="N38:AB38" si="80">N13+N18+N23+N28+N33</f>
        <v>766.5</v>
      </c>
      <c r="O38" s="116">
        <f t="shared" si="80"/>
        <v>786.5</v>
      </c>
      <c r="P38" s="116">
        <f t="shared" si="80"/>
        <v>825.5</v>
      </c>
      <c r="Q38" s="116">
        <f t="shared" si="80"/>
        <v>806.5</v>
      </c>
      <c r="R38" s="116">
        <f t="shared" si="80"/>
        <v>743</v>
      </c>
      <c r="S38" s="116">
        <f t="shared" si="80"/>
        <v>790.5</v>
      </c>
      <c r="T38" s="116">
        <f t="shared" si="80"/>
        <v>722</v>
      </c>
      <c r="U38" s="116">
        <f t="shared" si="80"/>
        <v>683.5</v>
      </c>
      <c r="V38" s="116">
        <f t="shared" si="80"/>
        <v>647</v>
      </c>
      <c r="W38" s="116">
        <f t="shared" si="80"/>
        <v>696.5</v>
      </c>
      <c r="X38" s="116">
        <f t="shared" si="80"/>
        <v>767.5</v>
      </c>
      <c r="Y38" s="116">
        <f t="shared" si="80"/>
        <v>771.5</v>
      </c>
      <c r="Z38" s="116">
        <f t="shared" si="80"/>
        <v>837.5</v>
      </c>
      <c r="AA38" s="116">
        <f t="shared" si="80"/>
        <v>828</v>
      </c>
      <c r="AB38" s="116">
        <f t="shared" si="80"/>
        <v>865.5</v>
      </c>
      <c r="AC38" s="117"/>
      <c r="AD38" s="116">
        <f>AD13+AD18+AD23+AD28+AD33</f>
        <v>749</v>
      </c>
      <c r="AE38" s="116">
        <f t="shared" ref="AE38:AO38" si="81">AE13+AE18+AE23+AE28+AE33</f>
        <v>743.5</v>
      </c>
      <c r="AF38" s="116">
        <f t="shared" si="81"/>
        <v>758.5</v>
      </c>
      <c r="AG38" s="116">
        <f t="shared" si="81"/>
        <v>810.5</v>
      </c>
      <c r="AH38" s="116">
        <f t="shared" si="81"/>
        <v>824.5</v>
      </c>
      <c r="AI38" s="116">
        <f t="shared" si="81"/>
        <v>821.5</v>
      </c>
      <c r="AJ38" s="116">
        <f t="shared" si="81"/>
        <v>849.5</v>
      </c>
      <c r="AK38" s="116">
        <f t="shared" si="81"/>
        <v>936</v>
      </c>
      <c r="AL38" s="116">
        <f t="shared" si="81"/>
        <v>950.5</v>
      </c>
      <c r="AM38" s="116">
        <f t="shared" si="81"/>
        <v>907</v>
      </c>
      <c r="AN38" s="116">
        <f t="shared" si="81"/>
        <v>945.5</v>
      </c>
      <c r="AO38" s="116">
        <f t="shared" si="81"/>
        <v>831</v>
      </c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  <c r="BB38" s="118"/>
      <c r="BC38" s="118"/>
      <c r="BD38" s="118"/>
      <c r="BE38" s="118"/>
      <c r="BF38" s="118"/>
      <c r="BG38" s="118"/>
      <c r="BH38" s="118"/>
      <c r="BI38" s="118"/>
      <c r="BJ38" s="118"/>
      <c r="BK38" s="118"/>
      <c r="BL38" s="118"/>
      <c r="BM38" s="118"/>
      <c r="BN38" s="118"/>
      <c r="BO38" s="118"/>
      <c r="BP38" s="118"/>
      <c r="BQ38" s="118"/>
      <c r="BR38" s="118"/>
      <c r="BS38" s="118"/>
      <c r="BT38" s="118"/>
      <c r="BU38" s="118"/>
      <c r="BV38" s="118"/>
      <c r="BW38" s="118"/>
      <c r="BX38" s="118"/>
      <c r="BY38" s="118"/>
      <c r="BZ38" s="118"/>
      <c r="CA38" s="118"/>
      <c r="CB38" s="118"/>
      <c r="CC38" s="118"/>
    </row>
    <row r="39" spans="1:81" ht="16.5" customHeight="1" x14ac:dyDescent="0.2">
      <c r="A39" s="115" t="s">
        <v>154</v>
      </c>
      <c r="B39" s="156"/>
      <c r="C39" s="116"/>
      <c r="D39" s="116"/>
      <c r="E39" s="116">
        <f>B38+C38+D38+E38</f>
        <v>3674.5</v>
      </c>
      <c r="F39" s="116">
        <f t="shared" ref="F39:K39" si="82">C38+D38+E38+F38</f>
        <v>3794</v>
      </c>
      <c r="G39" s="116">
        <f t="shared" si="82"/>
        <v>3612.5</v>
      </c>
      <c r="H39" s="116">
        <f t="shared" si="82"/>
        <v>3471.5</v>
      </c>
      <c r="I39" s="116">
        <f t="shared" si="82"/>
        <v>3358.5</v>
      </c>
      <c r="J39" s="116">
        <f t="shared" si="82"/>
        <v>3247</v>
      </c>
      <c r="K39" s="116">
        <f t="shared" si="82"/>
        <v>3295.5</v>
      </c>
      <c r="L39" s="117"/>
      <c r="M39" s="116"/>
      <c r="N39" s="116"/>
      <c r="O39" s="116"/>
      <c r="P39" s="116">
        <f>M38+N38+O38+P38</f>
        <v>3096</v>
      </c>
      <c r="Q39" s="116">
        <f t="shared" ref="Q39:AB39" si="83">N38+O38+P38+Q38</f>
        <v>3185</v>
      </c>
      <c r="R39" s="116">
        <f t="shared" si="83"/>
        <v>3161.5</v>
      </c>
      <c r="S39" s="116">
        <f t="shared" si="83"/>
        <v>3165.5</v>
      </c>
      <c r="T39" s="116">
        <f t="shared" si="83"/>
        <v>3062</v>
      </c>
      <c r="U39" s="116">
        <f t="shared" si="83"/>
        <v>2939</v>
      </c>
      <c r="V39" s="116">
        <f t="shared" si="83"/>
        <v>2843</v>
      </c>
      <c r="W39" s="116">
        <f t="shared" si="83"/>
        <v>2749</v>
      </c>
      <c r="X39" s="116">
        <f t="shared" si="83"/>
        <v>2794.5</v>
      </c>
      <c r="Y39" s="116">
        <f t="shared" si="83"/>
        <v>2882.5</v>
      </c>
      <c r="Z39" s="116">
        <f t="shared" si="83"/>
        <v>3073</v>
      </c>
      <c r="AA39" s="116">
        <f t="shared" si="83"/>
        <v>3204.5</v>
      </c>
      <c r="AB39" s="116">
        <f t="shared" si="83"/>
        <v>3302.5</v>
      </c>
      <c r="AC39" s="117"/>
      <c r="AD39" s="115"/>
      <c r="AE39" s="116"/>
      <c r="AF39" s="116"/>
      <c r="AG39" s="116">
        <f>AD38+AE38+AF38+AG38</f>
        <v>3061.5</v>
      </c>
      <c r="AH39" s="116">
        <f t="shared" ref="AH39:AO39" si="84">AE38+AF38+AG38+AH38</f>
        <v>3137</v>
      </c>
      <c r="AI39" s="116">
        <f t="shared" si="84"/>
        <v>3215</v>
      </c>
      <c r="AJ39" s="116">
        <f t="shared" si="84"/>
        <v>3306</v>
      </c>
      <c r="AK39" s="116">
        <f t="shared" si="84"/>
        <v>3431.5</v>
      </c>
      <c r="AL39" s="116">
        <f t="shared" si="84"/>
        <v>3557.5</v>
      </c>
      <c r="AM39" s="116">
        <f t="shared" si="84"/>
        <v>3643</v>
      </c>
      <c r="AN39" s="116">
        <f t="shared" si="84"/>
        <v>3739</v>
      </c>
      <c r="AO39" s="116">
        <f t="shared" si="84"/>
        <v>3634</v>
      </c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</row>
    <row r="40" spans="1:81" x14ac:dyDescent="0.2">
      <c r="A40" s="105"/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</row>
    <row r="41" spans="1:81" x14ac:dyDescent="0.2">
      <c r="A41" s="105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210"/>
      <c r="R41" s="210"/>
      <c r="S41" s="210"/>
      <c r="T41" s="210"/>
      <c r="U41" s="210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</row>
    <row r="42" spans="1:81" x14ac:dyDescent="0.2">
      <c r="A42" s="105"/>
      <c r="B42" s="105"/>
      <c r="C42" s="105"/>
      <c r="D42" s="105"/>
      <c r="E42" s="105"/>
      <c r="F42" s="105"/>
      <c r="G42" s="105"/>
      <c r="H42" s="105"/>
      <c r="I42" s="105"/>
      <c r="J42" s="105"/>
      <c r="K42" s="118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</row>
    <row r="43" spans="1:81" x14ac:dyDescent="0.2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18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</row>
    <row r="44" spans="1:81" x14ac:dyDescent="0.2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18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</row>
    <row r="45" spans="1:81" x14ac:dyDescent="0.2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118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</row>
    <row r="46" spans="1:81" x14ac:dyDescent="0.2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118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</row>
    <row r="47" spans="1:81" x14ac:dyDescent="0.2">
      <c r="A47" s="105"/>
      <c r="B47" s="105"/>
      <c r="C47" s="105"/>
      <c r="D47" s="105"/>
      <c r="E47" s="105"/>
      <c r="F47" s="105"/>
      <c r="G47" s="105"/>
      <c r="H47" s="105"/>
      <c r="I47" s="105"/>
      <c r="J47" s="105"/>
      <c r="K47" s="118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</row>
    <row r="48" spans="1:81" x14ac:dyDescent="0.2">
      <c r="A48" s="105"/>
      <c r="B48" s="105"/>
      <c r="C48" s="105"/>
      <c r="D48" s="105"/>
      <c r="E48" s="105"/>
      <c r="F48" s="105"/>
      <c r="G48" s="105"/>
      <c r="H48" s="105"/>
      <c r="I48" s="105"/>
      <c r="J48" s="105"/>
      <c r="K48" s="118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</row>
    <row r="49" spans="1:81" x14ac:dyDescent="0.2">
      <c r="A49" s="105"/>
      <c r="B49" s="105"/>
      <c r="C49" s="105"/>
      <c r="D49" s="105"/>
      <c r="E49" s="105"/>
      <c r="F49" s="105"/>
      <c r="G49" s="105"/>
      <c r="H49" s="105"/>
      <c r="I49" s="105"/>
      <c r="J49" s="105"/>
      <c r="K49" s="118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</row>
    <row r="50" spans="1:81" x14ac:dyDescent="0.2">
      <c r="A50" s="105"/>
      <c r="B50" s="105"/>
      <c r="C50" s="105"/>
      <c r="D50" s="105"/>
      <c r="E50" s="105"/>
      <c r="F50" s="105"/>
      <c r="G50" s="105"/>
      <c r="H50" s="105"/>
      <c r="I50" s="105"/>
      <c r="J50" s="105"/>
      <c r="K50" s="118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5"/>
      <c r="BP50" s="105"/>
      <c r="BQ50" s="105"/>
      <c r="BR50" s="105"/>
      <c r="BS50" s="105"/>
      <c r="BT50" s="105"/>
      <c r="BU50" s="105"/>
      <c r="BV50" s="105"/>
      <c r="BW50" s="105"/>
      <c r="BX50" s="105"/>
      <c r="BY50" s="105"/>
      <c r="BZ50" s="105"/>
      <c r="CA50" s="105"/>
      <c r="CB50" s="105"/>
      <c r="CC50" s="105"/>
    </row>
    <row r="51" spans="1:81" x14ac:dyDescent="0.2">
      <c r="A51" s="105"/>
      <c r="B51" s="105"/>
      <c r="C51" s="105"/>
      <c r="D51" s="105"/>
      <c r="E51" s="105"/>
      <c r="F51" s="105"/>
      <c r="G51" s="105"/>
      <c r="H51" s="105"/>
      <c r="I51" s="105"/>
      <c r="J51" s="105"/>
      <c r="K51" s="118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5"/>
      <c r="BP51" s="105"/>
      <c r="BQ51" s="105"/>
      <c r="BR51" s="105"/>
      <c r="BS51" s="105"/>
      <c r="BT51" s="105"/>
      <c r="BU51" s="105"/>
      <c r="BV51" s="105"/>
      <c r="BW51" s="105"/>
      <c r="BX51" s="105"/>
      <c r="BY51" s="105"/>
      <c r="BZ51" s="105"/>
      <c r="CA51" s="105"/>
      <c r="CB51" s="105"/>
      <c r="CC51" s="105"/>
    </row>
    <row r="52" spans="1:81" x14ac:dyDescent="0.2">
      <c r="A52" s="105"/>
      <c r="B52" s="105"/>
      <c r="C52" s="105"/>
      <c r="D52" s="105"/>
      <c r="E52" s="105"/>
      <c r="F52" s="105"/>
      <c r="G52" s="105"/>
      <c r="H52" s="105"/>
      <c r="I52" s="105"/>
      <c r="J52" s="105"/>
      <c r="K52" s="118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5"/>
      <c r="BN52" s="105"/>
      <c r="BO52" s="105"/>
      <c r="BP52" s="105"/>
      <c r="BQ52" s="105"/>
      <c r="BR52" s="105"/>
      <c r="BS52" s="105"/>
      <c r="BT52" s="105"/>
      <c r="BU52" s="105"/>
      <c r="BV52" s="105"/>
      <c r="BW52" s="105"/>
      <c r="BX52" s="105"/>
      <c r="BY52" s="105"/>
      <c r="BZ52" s="105"/>
      <c r="CA52" s="105"/>
      <c r="CB52" s="105"/>
      <c r="CC52" s="105"/>
    </row>
    <row r="53" spans="1:81" x14ac:dyDescent="0.2">
      <c r="A53" s="105"/>
      <c r="B53" s="105"/>
      <c r="C53" s="105"/>
      <c r="D53" s="105"/>
      <c r="E53" s="105"/>
      <c r="F53" s="105"/>
      <c r="G53" s="105"/>
      <c r="H53" s="105"/>
      <c r="I53" s="105"/>
      <c r="J53" s="105"/>
      <c r="K53" s="118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  <c r="BM53" s="105"/>
      <c r="BN53" s="105"/>
      <c r="BO53" s="105"/>
      <c r="BP53" s="105"/>
      <c r="BQ53" s="105"/>
      <c r="BR53" s="105"/>
      <c r="BS53" s="105"/>
      <c r="BT53" s="105"/>
      <c r="BU53" s="105"/>
      <c r="BV53" s="105"/>
      <c r="BW53" s="105"/>
      <c r="BX53" s="105"/>
      <c r="BY53" s="105"/>
      <c r="BZ53" s="105"/>
      <c r="CA53" s="105"/>
      <c r="CB53" s="105"/>
      <c r="CC53" s="105"/>
    </row>
    <row r="54" spans="1:81" x14ac:dyDescent="0.2">
      <c r="A54" s="105"/>
      <c r="B54" s="105"/>
      <c r="C54" s="105"/>
      <c r="D54" s="105"/>
      <c r="E54" s="105"/>
      <c r="F54" s="105"/>
      <c r="G54" s="105"/>
      <c r="H54" s="105"/>
      <c r="I54" s="105"/>
      <c r="J54" s="105"/>
      <c r="K54" s="118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05"/>
      <c r="BP54" s="105"/>
      <c r="BQ54" s="105"/>
      <c r="BR54" s="105"/>
      <c r="BS54" s="105"/>
      <c r="BT54" s="105"/>
      <c r="BU54" s="105"/>
      <c r="BV54" s="105"/>
      <c r="BW54" s="105"/>
      <c r="BX54" s="105"/>
      <c r="BY54" s="105"/>
      <c r="BZ54" s="105"/>
      <c r="CA54" s="105"/>
      <c r="CB54" s="105"/>
      <c r="CC54" s="105"/>
    </row>
    <row r="55" spans="1:81" x14ac:dyDescent="0.2">
      <c r="A55" s="105"/>
      <c r="B55" s="105"/>
      <c r="C55" s="105"/>
      <c r="D55" s="105"/>
      <c r="E55" s="105"/>
      <c r="F55" s="105"/>
      <c r="G55" s="105"/>
      <c r="H55" s="105"/>
      <c r="I55" s="105"/>
      <c r="J55" s="105"/>
      <c r="K55" s="118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5"/>
      <c r="BP55" s="105"/>
      <c r="BQ55" s="105"/>
      <c r="BR55" s="105"/>
      <c r="BS55" s="105"/>
      <c r="BT55" s="105"/>
      <c r="BU55" s="105"/>
      <c r="BV55" s="105"/>
      <c r="BW55" s="105"/>
      <c r="BX55" s="105"/>
      <c r="BY55" s="105"/>
      <c r="BZ55" s="105"/>
      <c r="CA55" s="105"/>
      <c r="CB55" s="105"/>
      <c r="CC55" s="105"/>
    </row>
    <row r="56" spans="1:81" x14ac:dyDescent="0.2">
      <c r="A56" s="105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5"/>
      <c r="BP56" s="105"/>
      <c r="BQ56" s="105"/>
      <c r="BR56" s="105"/>
      <c r="BS56" s="105"/>
      <c r="BT56" s="105"/>
      <c r="BU56" s="105"/>
      <c r="BV56" s="105"/>
      <c r="BW56" s="105"/>
      <c r="BX56" s="105"/>
      <c r="BY56" s="105"/>
      <c r="BZ56" s="105"/>
      <c r="CA56" s="105"/>
      <c r="CB56" s="105"/>
      <c r="CC56" s="105"/>
    </row>
    <row r="57" spans="1:81" x14ac:dyDescent="0.2">
      <c r="A57" s="105"/>
      <c r="B57" s="105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  <c r="BO57" s="105"/>
      <c r="BP57" s="105"/>
      <c r="BQ57" s="105"/>
      <c r="BR57" s="105"/>
      <c r="BS57" s="105"/>
      <c r="BT57" s="105"/>
      <c r="BU57" s="105"/>
      <c r="BV57" s="105"/>
      <c r="BW57" s="105"/>
      <c r="BX57" s="105"/>
      <c r="BY57" s="105"/>
      <c r="BZ57" s="105"/>
      <c r="CA57" s="105"/>
      <c r="CB57" s="105"/>
      <c r="CC57" s="105"/>
    </row>
    <row r="58" spans="1:81" x14ac:dyDescent="0.2">
      <c r="A58" s="105"/>
      <c r="B58" s="105"/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5"/>
      <c r="AW58" s="105"/>
      <c r="AX58" s="105"/>
      <c r="AY58" s="105"/>
      <c r="AZ58" s="105"/>
      <c r="BA58" s="105"/>
      <c r="BB58" s="105"/>
      <c r="BC58" s="105"/>
      <c r="BD58" s="105"/>
      <c r="BE58" s="105"/>
      <c r="BF58" s="105"/>
      <c r="BG58" s="105"/>
      <c r="BH58" s="105"/>
      <c r="BI58" s="105"/>
      <c r="BJ58" s="105"/>
      <c r="BK58" s="105"/>
      <c r="BL58" s="105"/>
      <c r="BM58" s="105"/>
      <c r="BN58" s="105"/>
      <c r="BO58" s="105"/>
      <c r="BP58" s="105"/>
      <c r="BQ58" s="105"/>
      <c r="BR58" s="105"/>
      <c r="BS58" s="105"/>
      <c r="BT58" s="105"/>
      <c r="BU58" s="105"/>
      <c r="BV58" s="105"/>
      <c r="BW58" s="105"/>
      <c r="BX58" s="105"/>
      <c r="BY58" s="105"/>
      <c r="BZ58" s="105"/>
      <c r="CA58" s="105"/>
      <c r="CB58" s="105"/>
      <c r="CC58" s="105"/>
    </row>
    <row r="59" spans="1:81" x14ac:dyDescent="0.2">
      <c r="A59" s="105"/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  <c r="AR59" s="105"/>
      <c r="AS59" s="105"/>
      <c r="AT59" s="105"/>
      <c r="AU59" s="105"/>
      <c r="AV59" s="105"/>
      <c r="AW59" s="105"/>
      <c r="AX59" s="105"/>
      <c r="AY59" s="105"/>
      <c r="AZ59" s="105"/>
      <c r="BA59" s="105"/>
      <c r="BB59" s="105"/>
      <c r="BC59" s="105"/>
      <c r="BD59" s="105"/>
      <c r="BE59" s="105"/>
      <c r="BF59" s="105"/>
      <c r="BG59" s="105"/>
      <c r="BH59" s="105"/>
      <c r="BI59" s="105"/>
      <c r="BJ59" s="105"/>
      <c r="BK59" s="105"/>
      <c r="BL59" s="105"/>
      <c r="BM59" s="105"/>
      <c r="BN59" s="105"/>
      <c r="BO59" s="105"/>
      <c r="BP59" s="105"/>
      <c r="BQ59" s="105"/>
      <c r="BR59" s="105"/>
      <c r="BS59" s="105"/>
      <c r="BT59" s="105"/>
      <c r="BU59" s="105"/>
      <c r="BV59" s="105"/>
      <c r="BW59" s="105"/>
      <c r="BX59" s="105"/>
      <c r="BY59" s="105"/>
      <c r="BZ59" s="105"/>
      <c r="CA59" s="105"/>
      <c r="CB59" s="105"/>
      <c r="CC59" s="105"/>
    </row>
    <row r="60" spans="1:81" x14ac:dyDescent="0.2">
      <c r="A60" s="105"/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5"/>
      <c r="BS60" s="105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</row>
    <row r="61" spans="1:81" x14ac:dyDescent="0.2">
      <c r="A61" s="105"/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  <c r="AT61" s="105"/>
      <c r="AU61" s="105"/>
      <c r="AV61" s="105"/>
      <c r="AW61" s="105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5"/>
      <c r="BS61" s="105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</row>
    <row r="62" spans="1:81" x14ac:dyDescent="0.2">
      <c r="A62" s="105"/>
      <c r="B62" s="105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  <c r="AT62" s="105"/>
      <c r="AU62" s="105"/>
      <c r="AV62" s="105"/>
      <c r="AW62" s="105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5"/>
      <c r="BS62" s="105"/>
      <c r="BT62" s="105"/>
      <c r="BU62" s="105"/>
      <c r="BV62" s="105"/>
      <c r="BW62" s="105"/>
      <c r="BX62" s="105"/>
      <c r="BY62" s="105"/>
      <c r="BZ62" s="105"/>
      <c r="CA62" s="105"/>
      <c r="CB62" s="105"/>
      <c r="CC62" s="105"/>
    </row>
    <row r="63" spans="1:81" x14ac:dyDescent="0.2">
      <c r="A63" s="105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  <c r="AT63" s="105"/>
      <c r="AU63" s="105"/>
      <c r="AV63" s="105"/>
      <c r="AW63" s="105"/>
      <c r="AX63" s="105"/>
      <c r="AY63" s="105"/>
      <c r="AZ63" s="105"/>
      <c r="BA63" s="105"/>
      <c r="BB63" s="105"/>
      <c r="BC63" s="105"/>
      <c r="BD63" s="105"/>
      <c r="BE63" s="105"/>
      <c r="BF63" s="105"/>
      <c r="BG63" s="105"/>
      <c r="BH63" s="105"/>
      <c r="BI63" s="105"/>
      <c r="BJ63" s="105"/>
      <c r="BK63" s="105"/>
      <c r="BL63" s="105"/>
      <c r="BM63" s="105"/>
      <c r="BN63" s="105"/>
      <c r="BO63" s="105"/>
      <c r="BP63" s="105"/>
      <c r="BQ63" s="105"/>
      <c r="BR63" s="105"/>
      <c r="BS63" s="105"/>
      <c r="BT63" s="105"/>
      <c r="BU63" s="105"/>
      <c r="BV63" s="105"/>
      <c r="BW63" s="105"/>
      <c r="BX63" s="105"/>
      <c r="BY63" s="105"/>
      <c r="BZ63" s="105"/>
      <c r="CA63" s="105"/>
      <c r="CB63" s="105"/>
      <c r="CC63" s="105"/>
    </row>
    <row r="64" spans="1:81" x14ac:dyDescent="0.2">
      <c r="A64" s="105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  <c r="AV64" s="105"/>
      <c r="AW64" s="105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5"/>
      <c r="BS64" s="105"/>
      <c r="BT64" s="105"/>
      <c r="BU64" s="105"/>
      <c r="BV64" s="105"/>
      <c r="BW64" s="105"/>
      <c r="BX64" s="105"/>
      <c r="BY64" s="105"/>
      <c r="BZ64" s="105"/>
      <c r="CA64" s="105"/>
      <c r="CB64" s="105"/>
      <c r="CC64" s="105"/>
    </row>
    <row r="65" spans="1:81" x14ac:dyDescent="0.2">
      <c r="A65" s="105"/>
      <c r="B65" s="105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  <c r="AR65" s="105"/>
      <c r="AS65" s="105"/>
      <c r="AT65" s="105"/>
      <c r="AU65" s="105"/>
      <c r="AV65" s="105"/>
      <c r="AW65" s="105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  <c r="BL65" s="105"/>
      <c r="BM65" s="105"/>
      <c r="BN65" s="105"/>
      <c r="BO65" s="105"/>
      <c r="BP65" s="105"/>
      <c r="BQ65" s="105"/>
      <c r="BR65" s="105"/>
      <c r="BS65" s="105"/>
      <c r="BT65" s="105"/>
      <c r="BU65" s="105"/>
      <c r="BV65" s="105"/>
      <c r="BW65" s="105"/>
      <c r="BX65" s="105"/>
      <c r="BY65" s="105"/>
      <c r="BZ65" s="105"/>
      <c r="CA65" s="105"/>
      <c r="CB65" s="105"/>
      <c r="CC65" s="105"/>
    </row>
    <row r="66" spans="1:81" x14ac:dyDescent="0.2">
      <c r="A66" s="105"/>
      <c r="B66" s="105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5"/>
      <c r="BS66" s="105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</row>
    <row r="67" spans="1:81" x14ac:dyDescent="0.2">
      <c r="A67" s="105"/>
      <c r="B67" s="105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  <c r="AR67" s="105"/>
      <c r="AS67" s="105"/>
      <c r="AT67" s="105"/>
      <c r="AU67" s="105"/>
      <c r="AV67" s="105"/>
      <c r="AW67" s="105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5"/>
      <c r="BS67" s="105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</row>
    <row r="68" spans="1:81" x14ac:dyDescent="0.2">
      <c r="A68" s="105"/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  <c r="AR68" s="105"/>
      <c r="AS68" s="105"/>
      <c r="AT68" s="105"/>
      <c r="AU68" s="105"/>
      <c r="AV68" s="105"/>
      <c r="AW68" s="105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5"/>
      <c r="BS68" s="105"/>
      <c r="BT68" s="105"/>
      <c r="BU68" s="105"/>
      <c r="BV68" s="105"/>
      <c r="BW68" s="105"/>
      <c r="BX68" s="105"/>
      <c r="BY68" s="105"/>
      <c r="BZ68" s="105"/>
      <c r="CA68" s="105"/>
      <c r="CB68" s="105"/>
      <c r="CC68" s="105"/>
    </row>
    <row r="69" spans="1:81" x14ac:dyDescent="0.2">
      <c r="A69" s="105"/>
      <c r="B69" s="105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5"/>
      <c r="BS69" s="105"/>
      <c r="BT69" s="105"/>
      <c r="BU69" s="105"/>
      <c r="BV69" s="105"/>
      <c r="BW69" s="105"/>
      <c r="BX69" s="105"/>
      <c r="BY69" s="105"/>
      <c r="BZ69" s="105"/>
      <c r="CA69" s="105"/>
      <c r="CB69" s="105"/>
      <c r="CC69" s="105"/>
    </row>
    <row r="70" spans="1:81" x14ac:dyDescent="0.2">
      <c r="A70" s="105"/>
      <c r="B70" s="105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  <c r="AR70" s="105"/>
      <c r="AS70" s="105"/>
      <c r="AT70" s="105"/>
      <c r="AU70" s="105"/>
      <c r="AV70" s="105"/>
      <c r="AW70" s="105"/>
      <c r="AX70" s="105"/>
      <c r="AY70" s="105"/>
      <c r="AZ70" s="105"/>
      <c r="BA70" s="105"/>
      <c r="BB70" s="105"/>
      <c r="BC70" s="105"/>
      <c r="BD70" s="105"/>
      <c r="BE70" s="105"/>
      <c r="BF70" s="105"/>
      <c r="BG70" s="105"/>
      <c r="BH70" s="105"/>
      <c r="BI70" s="105"/>
      <c r="BJ70" s="105"/>
      <c r="BK70" s="105"/>
      <c r="BL70" s="105"/>
      <c r="BM70" s="105"/>
      <c r="BN70" s="105"/>
      <c r="BO70" s="105"/>
      <c r="BP70" s="105"/>
      <c r="BQ70" s="105"/>
      <c r="BR70" s="105"/>
      <c r="BS70" s="105"/>
      <c r="BT70" s="105"/>
      <c r="BU70" s="105"/>
      <c r="BV70" s="105"/>
      <c r="BW70" s="105"/>
      <c r="BX70" s="105"/>
      <c r="BY70" s="105"/>
      <c r="BZ70" s="105"/>
      <c r="CA70" s="105"/>
      <c r="CB70" s="105"/>
      <c r="CC70" s="105"/>
    </row>
    <row r="71" spans="1:81" x14ac:dyDescent="0.2">
      <c r="A71" s="105"/>
      <c r="B71" s="105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  <c r="AR71" s="105"/>
      <c r="AS71" s="105"/>
      <c r="AT71" s="105"/>
      <c r="AU71" s="105"/>
      <c r="AV71" s="105"/>
      <c r="AW71" s="105"/>
      <c r="AX71" s="105"/>
      <c r="AY71" s="105"/>
      <c r="AZ71" s="105"/>
      <c r="BA71" s="105"/>
      <c r="BB71" s="105"/>
      <c r="BC71" s="105"/>
      <c r="BD71" s="105"/>
      <c r="BE71" s="105"/>
      <c r="BF71" s="105"/>
      <c r="BG71" s="105"/>
      <c r="BH71" s="105"/>
      <c r="BI71" s="105"/>
      <c r="BJ71" s="105"/>
      <c r="BK71" s="105"/>
      <c r="BL71" s="105"/>
      <c r="BM71" s="105"/>
      <c r="BN71" s="105"/>
      <c r="BO71" s="105"/>
      <c r="BP71" s="105"/>
      <c r="BQ71" s="105"/>
      <c r="BR71" s="105"/>
      <c r="BS71" s="105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</row>
    <row r="72" spans="1:81" x14ac:dyDescent="0.2">
      <c r="A72" s="105"/>
      <c r="B72" s="105"/>
      <c r="C72" s="105"/>
      <c r="D72" s="105"/>
      <c r="E72" s="105"/>
      <c r="F72" s="105"/>
      <c r="G72" s="105"/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  <c r="AR72" s="105"/>
      <c r="AS72" s="105"/>
      <c r="AT72" s="105"/>
      <c r="AU72" s="105"/>
      <c r="AV72" s="105"/>
      <c r="AW72" s="105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5"/>
      <c r="BS72" s="105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</row>
    <row r="73" spans="1:81" x14ac:dyDescent="0.2">
      <c r="A73" s="105"/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  <c r="AR73" s="105"/>
      <c r="AS73" s="105"/>
      <c r="AT73" s="105"/>
      <c r="AU73" s="105"/>
      <c r="AV73" s="105"/>
      <c r="AW73" s="105"/>
      <c r="AX73" s="105"/>
      <c r="AY73" s="105"/>
      <c r="AZ73" s="105"/>
      <c r="BA73" s="105"/>
      <c r="BB73" s="105"/>
      <c r="BC73" s="105"/>
      <c r="BD73" s="105"/>
      <c r="BE73" s="105"/>
      <c r="BF73" s="105"/>
      <c r="BG73" s="105"/>
      <c r="BH73" s="105"/>
      <c r="BI73" s="105"/>
      <c r="BJ73" s="105"/>
      <c r="BK73" s="105"/>
      <c r="BL73" s="105"/>
      <c r="BM73" s="105"/>
      <c r="BN73" s="105"/>
      <c r="BO73" s="105"/>
      <c r="BP73" s="105"/>
      <c r="BQ73" s="105"/>
      <c r="BR73" s="105"/>
      <c r="BS73" s="105"/>
      <c r="BT73" s="105"/>
      <c r="BU73" s="105"/>
      <c r="BV73" s="105"/>
      <c r="BW73" s="105"/>
      <c r="BX73" s="105"/>
      <c r="BY73" s="105"/>
      <c r="BZ73" s="105"/>
      <c r="CA73" s="105"/>
      <c r="CB73" s="105"/>
      <c r="CC73" s="105"/>
    </row>
    <row r="74" spans="1:81" x14ac:dyDescent="0.2">
      <c r="A74" s="105"/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  <c r="BH74" s="105"/>
      <c r="BI74" s="105"/>
      <c r="BJ74" s="105"/>
      <c r="BK74" s="105"/>
      <c r="BL74" s="105"/>
      <c r="BM74" s="105"/>
      <c r="BN74" s="105"/>
      <c r="BO74" s="105"/>
      <c r="BP74" s="105"/>
      <c r="BQ74" s="105"/>
      <c r="BR74" s="105"/>
      <c r="BS74" s="105"/>
      <c r="BT74" s="105"/>
      <c r="BU74" s="105"/>
      <c r="BV74" s="105"/>
      <c r="BW74" s="105"/>
      <c r="BX74" s="105"/>
      <c r="BY74" s="105"/>
      <c r="BZ74" s="105"/>
      <c r="CA74" s="105"/>
      <c r="CB74" s="105"/>
      <c r="CC74" s="105"/>
    </row>
    <row r="75" spans="1:81" x14ac:dyDescent="0.2">
      <c r="A75" s="105"/>
      <c r="B75" s="105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  <c r="AR75" s="105"/>
      <c r="AS75" s="105"/>
      <c r="AT75" s="105"/>
      <c r="AU75" s="105"/>
      <c r="AV75" s="105"/>
      <c r="AW75" s="105"/>
      <c r="AX75" s="105"/>
      <c r="AY75" s="105"/>
      <c r="AZ75" s="105"/>
      <c r="BA75" s="105"/>
      <c r="BB75" s="105"/>
      <c r="BC75" s="105"/>
      <c r="BD75" s="105"/>
      <c r="BE75" s="105"/>
      <c r="BF75" s="105"/>
      <c r="BG75" s="105"/>
      <c r="BH75" s="105"/>
      <c r="BI75" s="105"/>
      <c r="BJ75" s="105"/>
      <c r="BK75" s="105"/>
      <c r="BL75" s="105"/>
      <c r="BM75" s="105"/>
      <c r="BN75" s="105"/>
      <c r="BO75" s="105"/>
      <c r="BP75" s="105"/>
      <c r="BQ75" s="105"/>
      <c r="BR75" s="105"/>
      <c r="BS75" s="105"/>
      <c r="BT75" s="105"/>
      <c r="BU75" s="105"/>
      <c r="BV75" s="105"/>
      <c r="BW75" s="105"/>
      <c r="BX75" s="105"/>
      <c r="BY75" s="105"/>
      <c r="BZ75" s="105"/>
      <c r="CA75" s="105"/>
      <c r="CB75" s="105"/>
      <c r="CC75" s="105"/>
    </row>
    <row r="76" spans="1:81" x14ac:dyDescent="0.2">
      <c r="A76" s="105"/>
      <c r="B76" s="105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  <c r="AR76" s="105"/>
      <c r="AS76" s="105"/>
      <c r="AT76" s="105"/>
      <c r="AU76" s="105"/>
      <c r="AV76" s="105"/>
      <c r="AW76" s="105"/>
      <c r="AX76" s="105"/>
      <c r="AY76" s="105"/>
      <c r="AZ76" s="105"/>
      <c r="BA76" s="105"/>
      <c r="BB76" s="105"/>
      <c r="BC76" s="105"/>
      <c r="BD76" s="105"/>
      <c r="BE76" s="105"/>
      <c r="BF76" s="105"/>
      <c r="BG76" s="105"/>
      <c r="BH76" s="105"/>
      <c r="BI76" s="105"/>
      <c r="BJ76" s="105"/>
      <c r="BK76" s="105"/>
      <c r="BL76" s="105"/>
      <c r="BM76" s="105"/>
      <c r="BN76" s="105"/>
      <c r="BO76" s="105"/>
      <c r="BP76" s="105"/>
      <c r="BQ76" s="105"/>
      <c r="BR76" s="105"/>
      <c r="BS76" s="105"/>
      <c r="BT76" s="105"/>
      <c r="BU76" s="105"/>
      <c r="BV76" s="105"/>
      <c r="BW76" s="105"/>
      <c r="BX76" s="105"/>
      <c r="BY76" s="105"/>
      <c r="BZ76" s="105"/>
      <c r="CA76" s="105"/>
      <c r="CB76" s="105"/>
      <c r="CC76" s="105"/>
    </row>
    <row r="77" spans="1:81" x14ac:dyDescent="0.2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  <c r="AR77" s="105"/>
      <c r="AS77" s="105"/>
      <c r="AT77" s="105"/>
      <c r="AU77" s="105"/>
      <c r="AV77" s="105"/>
      <c r="AW77" s="105"/>
      <c r="AX77" s="105"/>
      <c r="AY77" s="105"/>
      <c r="AZ77" s="105"/>
      <c r="BA77" s="105"/>
      <c r="BB77" s="105"/>
      <c r="BC77" s="105"/>
      <c r="BD77" s="105"/>
      <c r="BE77" s="105"/>
      <c r="BF77" s="105"/>
      <c r="BG77" s="105"/>
      <c r="BH77" s="105"/>
      <c r="BI77" s="105"/>
      <c r="BJ77" s="105"/>
      <c r="BK77" s="105"/>
      <c r="BL77" s="105"/>
      <c r="BM77" s="105"/>
      <c r="BN77" s="105"/>
      <c r="BO77" s="105"/>
      <c r="BP77" s="105"/>
      <c r="BQ77" s="105"/>
      <c r="BR77" s="105"/>
      <c r="BS77" s="105"/>
      <c r="BT77" s="105"/>
      <c r="BU77" s="105"/>
      <c r="BV77" s="105"/>
      <c r="BW77" s="105"/>
      <c r="BX77" s="105"/>
      <c r="BY77" s="105"/>
      <c r="BZ77" s="105"/>
      <c r="CA77" s="105"/>
      <c r="CB77" s="105"/>
      <c r="CC77" s="105"/>
    </row>
    <row r="78" spans="1:81" x14ac:dyDescent="0.2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  <c r="BA78" s="105"/>
      <c r="BB78" s="105"/>
      <c r="BC78" s="105"/>
      <c r="BD78" s="105"/>
      <c r="BE78" s="105"/>
      <c r="BF78" s="105"/>
      <c r="BG78" s="105"/>
      <c r="BH78" s="105"/>
      <c r="BI78" s="105"/>
      <c r="BJ78" s="105"/>
      <c r="BK78" s="105"/>
      <c r="BL78" s="105"/>
      <c r="BM78" s="105"/>
      <c r="BN78" s="105"/>
      <c r="BO78" s="105"/>
      <c r="BP78" s="105"/>
      <c r="BQ78" s="105"/>
      <c r="BR78" s="105"/>
      <c r="BS78" s="105"/>
      <c r="BT78" s="105"/>
      <c r="BU78" s="105"/>
      <c r="BV78" s="105"/>
      <c r="BW78" s="105"/>
      <c r="BX78" s="105"/>
      <c r="BY78" s="105"/>
      <c r="BZ78" s="105"/>
      <c r="CA78" s="105"/>
      <c r="CB78" s="105"/>
      <c r="CC78" s="105"/>
    </row>
    <row r="79" spans="1:81" x14ac:dyDescent="0.2">
      <c r="A79" s="105"/>
      <c r="B79" s="105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  <c r="BA79" s="105"/>
      <c r="BB79" s="105"/>
      <c r="BC79" s="105"/>
      <c r="BD79" s="105"/>
      <c r="BE79" s="105"/>
      <c r="BF79" s="105"/>
      <c r="BG79" s="105"/>
      <c r="BH79" s="105"/>
      <c r="BI79" s="105"/>
      <c r="BJ79" s="105"/>
      <c r="BK79" s="105"/>
      <c r="BL79" s="105"/>
      <c r="BM79" s="105"/>
      <c r="BN79" s="105"/>
      <c r="BO79" s="105"/>
      <c r="BP79" s="105"/>
      <c r="BQ79" s="105"/>
      <c r="BR79" s="105"/>
      <c r="BS79" s="105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</row>
    <row r="80" spans="1:81" x14ac:dyDescent="0.2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  <c r="BH80" s="105"/>
      <c r="BI80" s="105"/>
      <c r="BJ80" s="105"/>
      <c r="BK80" s="105"/>
      <c r="BL80" s="105"/>
      <c r="BM80" s="105"/>
      <c r="BN80" s="105"/>
      <c r="BO80" s="105"/>
      <c r="BP80" s="105"/>
      <c r="BQ80" s="105"/>
      <c r="BR80" s="105"/>
      <c r="BS80" s="105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</row>
    <row r="81" spans="1:81" x14ac:dyDescent="0.2">
      <c r="A81" s="105"/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  <c r="BA81" s="105"/>
      <c r="BB81" s="105"/>
      <c r="BC81" s="105"/>
      <c r="BD81" s="105"/>
      <c r="BE81" s="105"/>
      <c r="BF81" s="105"/>
      <c r="BG81" s="105"/>
      <c r="BH81" s="105"/>
      <c r="BI81" s="105"/>
      <c r="BJ81" s="105"/>
      <c r="BK81" s="105"/>
      <c r="BL81" s="105"/>
      <c r="BM81" s="105"/>
      <c r="BN81" s="105"/>
      <c r="BO81" s="105"/>
      <c r="BP81" s="105"/>
      <c r="BQ81" s="105"/>
      <c r="BR81" s="105"/>
      <c r="BS81" s="105"/>
      <c r="BT81" s="105"/>
      <c r="BU81" s="105"/>
      <c r="BV81" s="105"/>
      <c r="BW81" s="105"/>
      <c r="BX81" s="105"/>
      <c r="BY81" s="105"/>
      <c r="BZ81" s="105"/>
      <c r="CA81" s="105"/>
      <c r="CB81" s="105"/>
      <c r="CC81" s="105"/>
    </row>
    <row r="82" spans="1:81" x14ac:dyDescent="0.2">
      <c r="A82" s="105"/>
      <c r="B82" s="105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  <c r="AR82" s="105"/>
      <c r="AS82" s="105"/>
      <c r="AT82" s="105"/>
      <c r="AU82" s="105"/>
      <c r="AV82" s="105"/>
      <c r="AW82" s="105"/>
      <c r="AX82" s="105"/>
      <c r="AY82" s="105"/>
      <c r="AZ82" s="105"/>
      <c r="BA82" s="105"/>
      <c r="BB82" s="105"/>
      <c r="BC82" s="105"/>
      <c r="BD82" s="105"/>
      <c r="BE82" s="105"/>
      <c r="BF82" s="105"/>
      <c r="BG82" s="105"/>
      <c r="BH82" s="105"/>
      <c r="BI82" s="105"/>
      <c r="BJ82" s="105"/>
      <c r="BK82" s="105"/>
      <c r="BL82" s="105"/>
      <c r="BM82" s="105"/>
      <c r="BN82" s="105"/>
      <c r="BO82" s="105"/>
      <c r="BP82" s="105"/>
      <c r="BQ82" s="105"/>
      <c r="BR82" s="105"/>
      <c r="BS82" s="105"/>
      <c r="BT82" s="105"/>
      <c r="BU82" s="105"/>
      <c r="BV82" s="105"/>
      <c r="BW82" s="105"/>
      <c r="BX82" s="105"/>
      <c r="BY82" s="105"/>
      <c r="BZ82" s="105"/>
      <c r="CA82" s="105"/>
      <c r="CB82" s="105"/>
      <c r="CC82" s="105"/>
    </row>
    <row r="83" spans="1:81" x14ac:dyDescent="0.2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  <c r="AU83" s="105"/>
      <c r="AV83" s="105"/>
      <c r="AW83" s="105"/>
      <c r="AX83" s="105"/>
      <c r="AY83" s="105"/>
      <c r="AZ83" s="105"/>
      <c r="BA83" s="105"/>
      <c r="BB83" s="105"/>
      <c r="BC83" s="105"/>
      <c r="BD83" s="105"/>
      <c r="BE83" s="105"/>
      <c r="BF83" s="105"/>
      <c r="BG83" s="105"/>
      <c r="BH83" s="105"/>
      <c r="BI83" s="105"/>
      <c r="BJ83" s="105"/>
      <c r="BK83" s="105"/>
      <c r="BL83" s="105"/>
      <c r="BM83" s="105"/>
      <c r="BN83" s="105"/>
      <c r="BO83" s="105"/>
      <c r="BP83" s="105"/>
      <c r="BQ83" s="105"/>
      <c r="BR83" s="105"/>
      <c r="BS83" s="105"/>
      <c r="BT83" s="105"/>
      <c r="BU83" s="105"/>
      <c r="BV83" s="105"/>
      <c r="BW83" s="105"/>
      <c r="BX83" s="105"/>
      <c r="BY83" s="105"/>
      <c r="BZ83" s="105"/>
      <c r="CA83" s="105"/>
      <c r="CB83" s="105"/>
      <c r="CC83" s="105"/>
    </row>
    <row r="84" spans="1:81" x14ac:dyDescent="0.2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  <c r="AR84" s="105"/>
      <c r="AS84" s="105"/>
      <c r="AT84" s="105"/>
      <c r="AU84" s="105"/>
      <c r="AV84" s="105"/>
      <c r="AW84" s="105"/>
      <c r="AX84" s="105"/>
      <c r="AY84" s="105"/>
      <c r="AZ84" s="105"/>
      <c r="BA84" s="105"/>
      <c r="BB84" s="105"/>
      <c r="BC84" s="105"/>
      <c r="BD84" s="105"/>
      <c r="BE84" s="105"/>
      <c r="BF84" s="105"/>
      <c r="BG84" s="105"/>
      <c r="BH84" s="105"/>
      <c r="BI84" s="105"/>
      <c r="BJ84" s="105"/>
      <c r="BK84" s="105"/>
      <c r="BL84" s="105"/>
      <c r="BM84" s="105"/>
      <c r="BN84" s="105"/>
      <c r="BO84" s="105"/>
      <c r="BP84" s="105"/>
      <c r="BQ84" s="105"/>
      <c r="BR84" s="105"/>
      <c r="BS84" s="105"/>
      <c r="BT84" s="105"/>
      <c r="BU84" s="105"/>
      <c r="BV84" s="105"/>
      <c r="BW84" s="105"/>
      <c r="BX84" s="105"/>
      <c r="BY84" s="105"/>
      <c r="BZ84" s="105"/>
      <c r="CA84" s="105"/>
      <c r="CB84" s="105"/>
      <c r="CC84" s="105"/>
    </row>
    <row r="85" spans="1:81" x14ac:dyDescent="0.2">
      <c r="A85" s="105"/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  <c r="BM85" s="105"/>
      <c r="BN85" s="105"/>
      <c r="BO85" s="105"/>
      <c r="BP85" s="105"/>
      <c r="BQ85" s="105"/>
      <c r="BR85" s="105"/>
      <c r="BS85" s="105"/>
      <c r="BT85" s="105"/>
      <c r="BU85" s="105"/>
      <c r="BV85" s="105"/>
      <c r="BW85" s="105"/>
      <c r="BX85" s="105"/>
      <c r="BY85" s="105"/>
      <c r="BZ85" s="105"/>
      <c r="CA85" s="105"/>
      <c r="CB85" s="105"/>
      <c r="CC85" s="105"/>
    </row>
    <row r="86" spans="1:81" x14ac:dyDescent="0.2">
      <c r="A86" s="105"/>
      <c r="B86" s="105"/>
      <c r="C86" s="105"/>
      <c r="D86" s="105"/>
      <c r="E86" s="105"/>
      <c r="F86" s="105"/>
      <c r="G86" s="132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  <c r="BH86" s="105"/>
      <c r="BI86" s="105"/>
      <c r="BJ86" s="105"/>
      <c r="BK86" s="105"/>
      <c r="BL86" s="105"/>
      <c r="BM86" s="105"/>
      <c r="BN86" s="105"/>
      <c r="BO86" s="105"/>
      <c r="BP86" s="105"/>
      <c r="BQ86" s="105"/>
      <c r="BR86" s="105"/>
      <c r="BS86" s="105"/>
      <c r="BT86" s="105"/>
      <c r="BU86" s="105"/>
      <c r="BV86" s="105"/>
      <c r="BW86" s="105"/>
      <c r="BX86" s="105"/>
      <c r="BY86" s="105"/>
      <c r="BZ86" s="105"/>
      <c r="CA86" s="105"/>
      <c r="CB86" s="105"/>
      <c r="CC86" s="105"/>
    </row>
    <row r="87" spans="1:81" x14ac:dyDescent="0.2">
      <c r="A87" s="105"/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5"/>
      <c r="BB87" s="105"/>
      <c r="BC87" s="105"/>
      <c r="BD87" s="105"/>
      <c r="BE87" s="105"/>
      <c r="BF87" s="105"/>
      <c r="BG87" s="105"/>
      <c r="BH87" s="105"/>
      <c r="BI87" s="105"/>
      <c r="BJ87" s="105"/>
      <c r="BK87" s="105"/>
      <c r="BL87" s="105"/>
      <c r="BM87" s="105"/>
      <c r="BN87" s="105"/>
      <c r="BO87" s="105"/>
      <c r="BP87" s="105"/>
      <c r="BQ87" s="105"/>
      <c r="BR87" s="105"/>
      <c r="BS87" s="105"/>
      <c r="BT87" s="105"/>
      <c r="BU87" s="105"/>
      <c r="BV87" s="105"/>
      <c r="BW87" s="105"/>
      <c r="BX87" s="105"/>
      <c r="BY87" s="105"/>
      <c r="BZ87" s="105"/>
      <c r="CA87" s="105"/>
      <c r="CB87" s="105"/>
      <c r="CC87" s="105"/>
    </row>
    <row r="88" spans="1:81" x14ac:dyDescent="0.2">
      <c r="A88" s="105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  <c r="AR88" s="105"/>
      <c r="AS88" s="105"/>
      <c r="AT88" s="105"/>
      <c r="AU88" s="105"/>
      <c r="AV88" s="105"/>
      <c r="AW88" s="105"/>
      <c r="AX88" s="105"/>
      <c r="AY88" s="105"/>
      <c r="AZ88" s="105"/>
      <c r="BA88" s="105"/>
      <c r="BB88" s="105"/>
      <c r="BC88" s="105"/>
      <c r="BD88" s="105"/>
      <c r="BE88" s="105"/>
      <c r="BF88" s="105"/>
      <c r="BG88" s="105"/>
      <c r="BH88" s="105"/>
      <c r="BI88" s="105"/>
      <c r="BJ88" s="105"/>
      <c r="BK88" s="105"/>
      <c r="BL88" s="105"/>
      <c r="BM88" s="105"/>
      <c r="BN88" s="105"/>
      <c r="BO88" s="105"/>
      <c r="BP88" s="105"/>
      <c r="BQ88" s="105"/>
      <c r="BR88" s="105"/>
      <c r="BS88" s="105"/>
      <c r="BT88" s="105"/>
      <c r="BU88" s="105"/>
      <c r="BV88" s="105"/>
      <c r="BW88" s="105"/>
      <c r="BX88" s="105"/>
      <c r="BY88" s="105"/>
      <c r="BZ88" s="105"/>
      <c r="CA88" s="105"/>
      <c r="CB88" s="105"/>
      <c r="CC88" s="105"/>
    </row>
  </sheetData>
  <mergeCells count="21"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  <mergeCell ref="AH8:AI8"/>
    <mergeCell ref="AJ8:AM8"/>
    <mergeCell ref="D10:G10"/>
    <mergeCell ref="S10:V10"/>
    <mergeCell ref="AH10:AK10"/>
    <mergeCell ref="T17:U17"/>
    <mergeCell ref="T22:U22"/>
    <mergeCell ref="T32:U32"/>
    <mergeCell ref="T37:U37"/>
    <mergeCell ref="Q41:U41"/>
    <mergeCell ref="T27:U27"/>
  </mergeCells>
  <pageMargins left="0.62992125984251968" right="0.23622047244094491" top="0.19685039370078741" bottom="0.19685039370078741" header="0" footer="0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</vt:lpstr>
      <vt:lpstr>G-3</vt:lpstr>
      <vt:lpstr>G-2</vt:lpstr>
      <vt:lpstr>G-13</vt:lpstr>
      <vt:lpstr>G-4</vt:lpstr>
      <vt:lpstr>G-Totales</vt:lpstr>
      <vt:lpstr>Direccionalidad</vt:lpstr>
      <vt:lpstr>DIAGRAMA DE VOL</vt:lpstr>
      <vt:lpstr>'DIAGRAMA DE VOL'!Área_de_impresión</vt:lpstr>
      <vt:lpstr>'G-1'!Área_de_impresión</vt:lpstr>
      <vt:lpstr>'G-13'!Área_de_impresión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2016-07-15T22:51:12Z</cp:lastPrinted>
  <dcterms:created xsi:type="dcterms:W3CDTF">1998-04-02T13:38:56Z</dcterms:created>
  <dcterms:modified xsi:type="dcterms:W3CDTF">2020-02-17T15:57:48Z</dcterms:modified>
</cp:coreProperties>
</file>